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6CA697EC-0365-46F4-BCFD-A72F5B21A9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O17" i="1" l="1"/>
  <c r="O14" i="1" s="1"/>
  <c r="P17" i="1"/>
  <c r="P9" i="1" s="1"/>
  <c r="Q17" i="1"/>
  <c r="Q14" i="1" s="1"/>
  <c r="O18" i="1"/>
  <c r="O10" i="1" s="1"/>
  <c r="P18" i="1"/>
  <c r="P10" i="1" s="1"/>
  <c r="Q18" i="1"/>
  <c r="Q10" i="1" s="1"/>
  <c r="O19" i="1"/>
  <c r="O13" i="1" s="1"/>
  <c r="P19" i="1"/>
  <c r="P13" i="1" s="1"/>
  <c r="Q19" i="1"/>
  <c r="Q13" i="1" s="1"/>
  <c r="O36" i="1"/>
  <c r="P36" i="1"/>
  <c r="Q36" i="1"/>
  <c r="O45" i="1"/>
  <c r="P45" i="1"/>
  <c r="Q45" i="1"/>
  <c r="O55" i="1"/>
  <c r="P55" i="1"/>
  <c r="Q55" i="1"/>
  <c r="O59" i="1"/>
  <c r="P59" i="1"/>
  <c r="Q59" i="1"/>
  <c r="O63" i="1"/>
  <c r="P63" i="1"/>
  <c r="Q63" i="1"/>
  <c r="O67" i="1"/>
  <c r="P67" i="1"/>
  <c r="Q67" i="1"/>
  <c r="O71" i="1"/>
  <c r="P71" i="1"/>
  <c r="Q71" i="1"/>
  <c r="O75" i="1"/>
  <c r="P75" i="1"/>
  <c r="Q75" i="1"/>
  <c r="O85" i="1"/>
  <c r="P85" i="1"/>
  <c r="Q85" i="1"/>
  <c r="O89" i="1"/>
  <c r="P89" i="1"/>
  <c r="Q89" i="1"/>
  <c r="O93" i="1"/>
  <c r="P93" i="1"/>
  <c r="Q93" i="1"/>
  <c r="O97" i="1"/>
  <c r="P97" i="1"/>
  <c r="Q97" i="1"/>
  <c r="K12" i="1"/>
  <c r="D120" i="1"/>
  <c r="K119" i="1"/>
  <c r="D121" i="1"/>
  <c r="J119" i="1"/>
  <c r="D119" i="1" s="1"/>
  <c r="B54" i="1"/>
  <c r="B50" i="1"/>
  <c r="B51" i="1"/>
  <c r="B52" i="1"/>
  <c r="B53" i="1"/>
  <c r="K18" i="1"/>
  <c r="K10" i="1" s="1"/>
  <c r="K19" i="1"/>
  <c r="K13" i="1" s="1"/>
  <c r="K125" i="1"/>
  <c r="D126" i="1"/>
  <c r="D125" i="1" s="1"/>
  <c r="J10" i="1"/>
  <c r="J18" i="1"/>
  <c r="H10" i="1"/>
  <c r="J19" i="1"/>
  <c r="D82" i="1"/>
  <c r="D83" i="1"/>
  <c r="J13" i="1"/>
  <c r="L19" i="1"/>
  <c r="M19" i="1"/>
  <c r="N19" i="1"/>
  <c r="L18" i="1"/>
  <c r="M18" i="1"/>
  <c r="N18" i="1"/>
  <c r="L17" i="1"/>
  <c r="M17" i="1"/>
  <c r="N17" i="1"/>
  <c r="K17" i="1"/>
  <c r="K9" i="1" s="1"/>
  <c r="N89" i="1"/>
  <c r="N85" i="1"/>
  <c r="J17" i="1"/>
  <c r="D43" i="1"/>
  <c r="D42" i="1"/>
  <c r="I114" i="1"/>
  <c r="I18" i="1"/>
  <c r="P8" i="1" l="1"/>
  <c r="P14" i="1"/>
  <c r="Q9" i="1"/>
  <c r="Q8" i="1" s="1"/>
  <c r="O9" i="1"/>
  <c r="O8" i="1" s="1"/>
  <c r="D81" i="1"/>
  <c r="K14" i="1"/>
  <c r="I97" i="1"/>
  <c r="I112" i="1"/>
  <c r="D112" i="1" s="1"/>
  <c r="D110" i="1"/>
  <c r="J45" i="1"/>
  <c r="K55" i="1"/>
  <c r="K45" i="1"/>
  <c r="D115" i="1"/>
  <c r="D111" i="1"/>
  <c r="D118" i="1"/>
  <c r="H117" i="1"/>
  <c r="I10" i="1" l="1"/>
  <c r="I113" i="1"/>
  <c r="I108" i="1" s="1"/>
  <c r="D116" i="1" l="1"/>
  <c r="H114" i="1"/>
  <c r="D117" i="1"/>
  <c r="I122" i="1"/>
  <c r="D122" i="1"/>
  <c r="H17" i="1"/>
  <c r="H9" i="1" s="1"/>
  <c r="J14" i="1" l="1"/>
  <c r="D107" i="1"/>
  <c r="D105" i="1"/>
  <c r="D104" i="1"/>
  <c r="D102" i="1"/>
  <c r="D101" i="1"/>
  <c r="D100" i="1"/>
  <c r="D98" i="1"/>
  <c r="D96" i="1"/>
  <c r="D95" i="1"/>
  <c r="D94" i="1"/>
  <c r="D80" i="1"/>
  <c r="D78" i="1"/>
  <c r="D77" i="1"/>
  <c r="D76" i="1"/>
  <c r="D74" i="1"/>
  <c r="D73" i="1"/>
  <c r="D72" i="1"/>
  <c r="D70" i="1"/>
  <c r="D69" i="1"/>
  <c r="D68" i="1"/>
  <c r="D66" i="1"/>
  <c r="D65" i="1"/>
  <c r="D64" i="1"/>
  <c r="F19" i="1"/>
  <c r="F13" i="1" s="1"/>
  <c r="G19" i="1"/>
  <c r="G13" i="1" s="1"/>
  <c r="H19" i="1"/>
  <c r="I19" i="1"/>
  <c r="L13" i="1"/>
  <c r="M13" i="1"/>
  <c r="N13" i="1"/>
  <c r="E19" i="1"/>
  <c r="E13" i="1" s="1"/>
  <c r="L10" i="1"/>
  <c r="M10" i="1"/>
  <c r="N10" i="1"/>
  <c r="E18" i="1"/>
  <c r="E10" i="1" s="1"/>
  <c r="F17" i="1"/>
  <c r="F9" i="1" s="1"/>
  <c r="I17" i="1"/>
  <c r="J9" i="1"/>
  <c r="J8" i="1" s="1"/>
  <c r="L9" i="1"/>
  <c r="M9" i="1"/>
  <c r="N9" i="1"/>
  <c r="E17" i="1"/>
  <c r="K8" i="1" l="1"/>
  <c r="I14" i="1"/>
  <c r="L8" i="1"/>
  <c r="E14" i="1"/>
  <c r="M8" i="1"/>
  <c r="N8" i="1"/>
  <c r="M14" i="1"/>
  <c r="L14" i="1"/>
  <c r="E9" i="1"/>
  <c r="E8" i="1" s="1"/>
  <c r="N14" i="1"/>
  <c r="N75" i="1" l="1"/>
  <c r="M75" i="1"/>
  <c r="L75" i="1"/>
  <c r="K75" i="1"/>
  <c r="J75" i="1"/>
  <c r="I75" i="1"/>
  <c r="H75" i="1"/>
  <c r="G75" i="1"/>
  <c r="F75" i="1"/>
  <c r="E75" i="1"/>
  <c r="N71" i="1"/>
  <c r="M71" i="1"/>
  <c r="L71" i="1"/>
  <c r="K71" i="1"/>
  <c r="J71" i="1"/>
  <c r="I71" i="1"/>
  <c r="H71" i="1"/>
  <c r="G71" i="1"/>
  <c r="F71" i="1"/>
  <c r="E71" i="1"/>
  <c r="N67" i="1"/>
  <c r="M67" i="1"/>
  <c r="L67" i="1"/>
  <c r="K67" i="1"/>
  <c r="J67" i="1"/>
  <c r="I67" i="1"/>
  <c r="H67" i="1"/>
  <c r="G67" i="1"/>
  <c r="F67" i="1"/>
  <c r="E67" i="1"/>
  <c r="N63" i="1"/>
  <c r="M63" i="1"/>
  <c r="L63" i="1"/>
  <c r="K63" i="1"/>
  <c r="J63" i="1"/>
  <c r="I63" i="1"/>
  <c r="H63" i="1"/>
  <c r="G63" i="1"/>
  <c r="F63" i="1"/>
  <c r="E63" i="1"/>
  <c r="N59" i="1"/>
  <c r="M59" i="1"/>
  <c r="L59" i="1"/>
  <c r="K59" i="1"/>
  <c r="J59" i="1"/>
  <c r="I59" i="1"/>
  <c r="H59" i="1"/>
  <c r="G59" i="1"/>
  <c r="F59" i="1"/>
  <c r="E59" i="1"/>
  <c r="N55" i="1"/>
  <c r="M55" i="1"/>
  <c r="L55" i="1"/>
  <c r="I55" i="1"/>
  <c r="H55" i="1"/>
  <c r="G55" i="1"/>
  <c r="F55" i="1"/>
  <c r="E55" i="1"/>
  <c r="N45" i="1"/>
  <c r="M45" i="1"/>
  <c r="L45" i="1"/>
  <c r="I45" i="1"/>
  <c r="H45" i="1"/>
  <c r="G45" i="1"/>
  <c r="F45" i="1"/>
  <c r="E45" i="1"/>
  <c r="I36" i="1"/>
  <c r="J36" i="1"/>
  <c r="K36" i="1"/>
  <c r="L36" i="1"/>
  <c r="M36" i="1"/>
  <c r="N36" i="1"/>
  <c r="D23" i="1"/>
  <c r="D22" i="1"/>
  <c r="D21" i="1"/>
  <c r="D31" i="1"/>
  <c r="D30" i="1"/>
  <c r="D29" i="1"/>
  <c r="D28" i="1"/>
  <c r="D27" i="1"/>
  <c r="D34" i="1"/>
  <c r="D49" i="1"/>
  <c r="D47" i="1"/>
  <c r="D38" i="1"/>
  <c r="D44" i="1"/>
  <c r="D48" i="1"/>
  <c r="D57" i="1"/>
  <c r="D61" i="1"/>
  <c r="D97" i="1"/>
  <c r="L93" i="1"/>
  <c r="M93" i="1"/>
  <c r="N93" i="1"/>
  <c r="N97" i="1"/>
  <c r="L97" i="1"/>
  <c r="M97" i="1"/>
  <c r="H39" i="1"/>
  <c r="H36" i="1" s="1"/>
  <c r="D39" i="1" l="1"/>
  <c r="D36" i="1" s="1"/>
  <c r="H26" i="1" l="1"/>
  <c r="H18" i="1" l="1"/>
  <c r="H14" i="1" s="1"/>
  <c r="H24" i="1"/>
  <c r="G26" i="1"/>
  <c r="G18" i="1" s="1"/>
  <c r="G10" i="1" s="1"/>
  <c r="G25" i="1" l="1"/>
  <c r="G17" i="1" s="1"/>
  <c r="E114" i="1"/>
  <c r="F114" i="1"/>
  <c r="G114" i="1"/>
  <c r="J114" i="1"/>
  <c r="K114" i="1"/>
  <c r="I109" i="1"/>
  <c r="H108" i="1"/>
  <c r="E108" i="1"/>
  <c r="F108" i="1"/>
  <c r="G108" i="1"/>
  <c r="J108" i="1"/>
  <c r="K108" i="1"/>
  <c r="D114" i="1" l="1"/>
  <c r="I8" i="1"/>
  <c r="D113" i="1"/>
  <c r="D108" i="1" s="1"/>
  <c r="D109" i="1"/>
  <c r="G9" i="1"/>
  <c r="D17" i="1"/>
  <c r="G14" i="1"/>
  <c r="D25" i="1"/>
  <c r="H8" i="1" l="1"/>
  <c r="G8" i="1"/>
  <c r="D9" i="1"/>
  <c r="G24" i="1"/>
  <c r="G93" i="1" l="1"/>
  <c r="G97" i="1"/>
  <c r="F26" i="1" l="1"/>
  <c r="F18" i="1" s="1"/>
  <c r="F10" i="1" s="1"/>
  <c r="F8" i="1" l="1"/>
  <c r="D8" i="1" s="1"/>
  <c r="F14" i="1"/>
  <c r="F24" i="1"/>
  <c r="D26" i="1"/>
  <c r="E97" i="1"/>
  <c r="K97" i="1"/>
  <c r="J97" i="1"/>
  <c r="F97" i="1"/>
  <c r="K79" i="1"/>
  <c r="J79" i="1"/>
  <c r="I79" i="1"/>
  <c r="H79" i="1"/>
  <c r="G79" i="1"/>
  <c r="F79" i="1"/>
  <c r="E79" i="1"/>
  <c r="F106" i="1"/>
  <c r="D106" i="1" s="1"/>
  <c r="E93" i="1"/>
  <c r="E36" i="1"/>
  <c r="F36" i="1"/>
  <c r="G36" i="1"/>
  <c r="H103" i="1"/>
  <c r="I103" i="1"/>
  <c r="J103" i="1"/>
  <c r="K103" i="1"/>
  <c r="F99" i="1"/>
  <c r="G99" i="1"/>
  <c r="H99" i="1"/>
  <c r="I99" i="1"/>
  <c r="J99" i="1"/>
  <c r="K99" i="1"/>
  <c r="D62" i="1"/>
  <c r="D60" i="1"/>
  <c r="D58" i="1"/>
  <c r="D56" i="1"/>
  <c r="D35" i="1"/>
  <c r="D33" i="1"/>
  <c r="K32" i="1"/>
  <c r="E32" i="1"/>
  <c r="F32" i="1"/>
  <c r="G32" i="1"/>
  <c r="H32" i="1"/>
  <c r="I32" i="1"/>
  <c r="E24" i="1"/>
  <c r="I24" i="1"/>
  <c r="J24" i="1"/>
  <c r="K24" i="1"/>
  <c r="I20" i="1"/>
  <c r="H20" i="1"/>
  <c r="J20" i="1"/>
  <c r="K20" i="1"/>
  <c r="G20" i="1"/>
  <c r="F20" i="1"/>
  <c r="E20" i="1"/>
  <c r="F103" i="1"/>
  <c r="K93" i="1"/>
  <c r="J93" i="1"/>
  <c r="I93" i="1"/>
  <c r="H93" i="1"/>
  <c r="F93" i="1"/>
  <c r="E99" i="1"/>
  <c r="J32" i="1"/>
  <c r="D18" i="1" l="1"/>
  <c r="D13" i="1"/>
  <c r="D19" i="1"/>
  <c r="D79" i="1"/>
  <c r="D32" i="1"/>
  <c r="D67" i="1"/>
  <c r="D45" i="1"/>
  <c r="D71" i="1"/>
  <c r="D24" i="1"/>
  <c r="D93" i="1"/>
  <c r="D10" i="1"/>
  <c r="D75" i="1"/>
  <c r="D20" i="1"/>
  <c r="D55" i="1"/>
  <c r="D103" i="1"/>
  <c r="D59" i="1"/>
  <c r="D63" i="1"/>
  <c r="D99" i="1"/>
  <c r="D14" i="1" l="1"/>
</calcChain>
</file>

<file path=xl/sharedStrings.xml><?xml version="1.0" encoding="utf-8"?>
<sst xmlns="http://schemas.openxmlformats.org/spreadsheetml/2006/main" count="174" uniqueCount="84">
  <si>
    <t>ВСЕГО ПО МУНИЦИПАЛЬНОЙ ПРОГРАММЕ, в том числе:</t>
  </si>
  <si>
    <t>областной бюджет</t>
  </si>
  <si>
    <t>местный бюджет</t>
  </si>
  <si>
    <t>внебюджетные источники</t>
  </si>
  <si>
    <t>В том числе:</t>
  </si>
  <si>
    <t>- средства на софинансирование</t>
  </si>
  <si>
    <t>- авторский надзор</t>
  </si>
  <si>
    <t>№ строки</t>
  </si>
  <si>
    <t>Наименование мероприятия/источники расходов на финансирование</t>
  </si>
  <si>
    <t>Исполнитель мероприятия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</si>
  <si>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</si>
  <si>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</si>
  <si>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</si>
  <si>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</si>
  <si>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</si>
  <si>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</si>
  <si>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</si>
  <si>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</si>
  <si>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Объем расходов на выполнение мероприятия за счет всех источников ресурсного обеспечения, тыс. рублей</t>
  </si>
  <si>
    <t>Номер строки целевых показателей программы</t>
  </si>
  <si>
    <t>Х</t>
  </si>
  <si>
    <t>4,5,6</t>
  </si>
  <si>
    <t>местный бюджет (за рамками софинансирования)</t>
  </si>
  <si>
    <t>местный бюджет (софинансирование)</t>
  </si>
  <si>
    <t>Администрация</t>
  </si>
  <si>
    <t>Администрация, ОМС УМИ</t>
  </si>
  <si>
    <t>Примечание: По результатам отбора заявок перечень дворовых территорий будет корректироваться в соответствии с Порядком представления, рассмотрения и оценки предложений заинтересованных лиц в реализации мероприятий, направленных на формирование современной городской среды на территории городского округа Красноуфимск (приложение № 8 настоящей Программе).</t>
  </si>
  <si>
    <t>МКУ «Служба  единого заказчика»</t>
  </si>
  <si>
    <t>Администрация, МКУ «Служба  единого заказчика»</t>
  </si>
  <si>
    <t xml:space="preserve">Администрация,
МКУ «Служба  единого  заказчика»
</t>
  </si>
  <si>
    <t>областной бюджет*</t>
  </si>
  <si>
    <t>внебюджетные источники**</t>
  </si>
  <si>
    <t>1,2,3</t>
  </si>
  <si>
    <t>- видеонаблююдение</t>
  </si>
  <si>
    <t>19.1</t>
  </si>
  <si>
    <t>- расчистка берега</t>
  </si>
  <si>
    <t>местный бюджет***, в т.ч.:</t>
  </si>
  <si>
    <t>19.2</t>
  </si>
  <si>
    <r>
      <rPr>
        <i/>
        <sz val="11"/>
        <rFont val="Liberation Serif"/>
        <family val="1"/>
        <charset val="204"/>
      </rPr>
      <t>Мероприятие 1.4  Б</t>
    </r>
    <r>
      <rPr>
        <sz val="11"/>
        <rFont val="Liberation Serif"/>
        <family val="1"/>
        <charset val="204"/>
      </rPr>
      <t xml:space="preserve">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 </t>
    </r>
  </si>
  <si>
    <t>Мероприятие 6. Информационное сопровождение мероприятий программы</t>
  </si>
  <si>
    <t>Мероприятие 7.1. Благоустройство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</t>
  </si>
  <si>
    <r>
      <rPr>
        <i/>
        <sz val="11"/>
        <rFont val="Liberation Serif"/>
        <family val="1"/>
        <charset val="204"/>
      </rPr>
      <t>Мероприятие 1</t>
    </r>
    <r>
      <rPr>
        <sz val="11"/>
        <rFont val="Liberation Serif"/>
        <family val="1"/>
        <charset val="204"/>
      </rPr>
      <t>. Комплексное благоустройство общественных территорий городского округа Красноуфимск</t>
    </r>
  </si>
  <si>
    <r>
      <rPr>
        <i/>
        <sz val="11"/>
        <rFont val="Liberation Serif"/>
        <family val="1"/>
        <charset val="204"/>
      </rPr>
      <t>Мероприятие 1.2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 «Верхний уровень набережной  р.Уфы с прилегающей  к ней территорией в г.Красноуфимск Свердловской области»</t>
    </r>
  </si>
  <si>
    <r>
      <rPr>
        <i/>
        <sz val="11"/>
        <rFont val="Liberation Serif"/>
        <family val="1"/>
        <charset val="204"/>
      </rPr>
      <t xml:space="preserve">Мероприятие 1.3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 по ул. Озерной  (от ул. Мизерова  до  пер.Парковый)</t>
    </r>
  </si>
  <si>
    <r>
      <rPr>
        <i/>
        <sz val="11"/>
        <rFont val="Liberation Serif"/>
        <family val="1"/>
        <charset val="204"/>
      </rPr>
      <t>Мериприятие 1.6</t>
    </r>
    <r>
      <rPr>
        <sz val="11"/>
        <rFont val="Liberation Serif"/>
        <family val="1"/>
        <charset val="204"/>
      </rPr>
      <t>. Комплексное благоустройство общественной территории:   Парк «Пионерский»</t>
    </r>
  </si>
  <si>
    <r>
      <rPr>
        <i/>
        <sz val="11"/>
        <rFont val="Liberation Serif"/>
        <family val="1"/>
        <charset val="204"/>
      </rPr>
      <t>Мероприятие 1.7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территории: Сквер  в  микрорайоне «Соболя»</t>
    </r>
  </si>
  <si>
    <r>
      <rPr>
        <i/>
        <sz val="11"/>
        <rFont val="Liberation Serif"/>
        <family val="1"/>
        <charset val="204"/>
      </rPr>
      <t>Мероприятие 1.8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Сквер в  микрорайоне «Селекционная  станция»</t>
    </r>
  </si>
  <si>
    <r>
      <rPr>
        <i/>
        <sz val="11"/>
        <rFont val="Liberation Serif"/>
        <family val="1"/>
        <charset val="204"/>
      </rPr>
      <t xml:space="preserve">Мероприятие 1.9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Набережная  р. Сарга</t>
    </r>
  </si>
  <si>
    <r>
      <rPr>
        <i/>
        <sz val="11"/>
        <rFont val="Liberation Serif"/>
        <family val="1"/>
        <charset val="204"/>
      </rPr>
      <t xml:space="preserve">Мероприятие 1.10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Парк им.  Сенкевича</t>
    </r>
  </si>
  <si>
    <r>
      <rPr>
        <i/>
        <sz val="11"/>
        <rFont val="Liberation Serif"/>
        <family val="1"/>
        <charset val="204"/>
      </rPr>
      <t xml:space="preserve">Мероприятие 1.11. </t>
    </r>
    <r>
      <rPr>
        <sz val="11"/>
        <rFont val="Liberation Serif"/>
        <family val="1"/>
        <charset val="204"/>
      </rPr>
      <t>Разработка проектно-сметной документации,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</si>
  <si>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1.12</t>
    </r>
    <r>
      <rPr>
        <sz val="11"/>
        <rFont val="Liberation Serif"/>
        <family val="1"/>
        <charset val="204"/>
      </rPr>
      <t xml:space="preserve"> Информационное сопровождение</t>
    </r>
  </si>
  <si>
    <r>
      <rPr>
        <i/>
        <sz val="11"/>
        <rFont val="Liberation Serif"/>
        <family val="1"/>
        <charset val="204"/>
      </rPr>
      <t>Мероприятие 2.</t>
    </r>
    <r>
      <rPr>
        <sz val="11"/>
        <rFont val="Liberation Serif"/>
        <family val="1"/>
        <charset val="204"/>
      </rPr>
      <t xml:space="preserve"> Комплексное благоустройство дворовых территорий, всего, из них:</t>
    </r>
  </si>
  <si>
    <r>
      <t>Мероприятие 3.</t>
    </r>
    <r>
      <rPr>
        <sz val="11"/>
        <rFont val="Liberation Serif"/>
        <family val="1"/>
        <charset val="204"/>
      </rPr>
      <t>Разработка проектно-сметной документации, 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</si>
  <si>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4.</t>
    </r>
    <r>
      <rPr>
        <sz val="11"/>
        <rFont val="Liberation Serif"/>
        <family val="1"/>
        <charset val="204"/>
      </rPr>
      <t xml:space="preserve"> Организация и проведение рейтингового голосования всего, в том числе:</t>
    </r>
  </si>
  <si>
    <r>
      <rPr>
        <i/>
        <sz val="11"/>
        <rFont val="Liberation Serif"/>
        <family val="1"/>
        <charset val="204"/>
      </rPr>
      <t xml:space="preserve">Мероприятие 5. </t>
    </r>
    <r>
      <rPr>
        <sz val="11"/>
        <rFont val="Liberation Serif"/>
        <family val="1"/>
        <charset val="204"/>
      </rPr>
      <t>Субсидии МУП «Горкомхоз» МО «г.Красноуфимск» на ремонт сетей водоснабжения и водоотведения на территории набережной реки Уфы с прилегающей к ней территорией</t>
    </r>
  </si>
  <si>
    <r>
      <rPr>
        <i/>
        <sz val="11"/>
        <rFont val="Liberation Serif"/>
        <family val="1"/>
        <charset val="204"/>
      </rPr>
      <t>Мероприятие 7</t>
    </r>
    <r>
      <rPr>
        <sz val="11"/>
        <rFont val="Liberation Serif"/>
        <family val="1"/>
        <charset val="204"/>
      </rPr>
      <t xml:space="preserve">.Создание
комфортной городской
среды в малых городах и
исторических поселениях
- победителях Всероссийского
конкурса лучших проектов
создания комфортной
городской среды </t>
    </r>
  </si>
  <si>
    <r>
      <rPr>
        <i/>
        <sz val="11"/>
        <rFont val="Liberation Serif"/>
        <family val="1"/>
        <charset val="204"/>
      </rPr>
      <t>Мероприятие 1.1</t>
    </r>
    <r>
      <rPr>
        <sz val="11"/>
        <rFont val="Liberation Serif"/>
        <family val="1"/>
        <charset val="204"/>
      </rPr>
      <t xml:space="preserve">  Капитальный ремонт элементов благоустройства  парка культуры и отдыха им.  Блюхера, расположенного по адресу: Свердловская область, г. Красноуфимск, ул. Интернациональная, 113а </t>
    </r>
  </si>
  <si>
    <t>2025 год</t>
  </si>
  <si>
    <t>2026 год</t>
  </si>
  <si>
    <t>2027 год</t>
  </si>
  <si>
    <r>
      <rPr>
        <i/>
        <sz val="11"/>
        <rFont val="Liberation Serif"/>
        <family val="1"/>
        <charset val="204"/>
      </rPr>
      <t xml:space="preserve">Мероприятие 1.5 </t>
    </r>
    <r>
      <rPr>
        <sz val="11"/>
        <rFont val="Liberation Serif"/>
        <family val="1"/>
        <charset val="204"/>
      </rPr>
      <t xml:space="preserve"> Благоустройство общественной территории: Сквер  по ул. Станционная и привокзальная площадь</t>
    </r>
  </si>
  <si>
    <t xml:space="preserve">Мероприятие 13.
Создание
комфортной городской
среды в малых городах и
исторических поселениях
- победителях Всероссийского
конкурса лучших проектов
создания комфортной
городской среды за счет средств резервного фонда Правительства Российской Федерации 
</t>
  </si>
  <si>
    <t>Мероприятие 13.1
Благоустройство общественной территории: «Ул. Советская в границах от ул. Бульварная до ул. Ленина с прилегающими территориями, центральной площади и пешеходной зоны по улице Мизерова»</t>
  </si>
  <si>
    <t xml:space="preserve">местный бюджет софинансирование </t>
  </si>
  <si>
    <t>федеральный бюджет</t>
  </si>
  <si>
    <t xml:space="preserve">местный бюджет </t>
  </si>
  <si>
    <t>местный бюджет софинансирование</t>
  </si>
  <si>
    <t>Мероприятие 12. Проведение мероприятий по ремонту дворовых проездов многоквартирных домов (МКД) за счет долевого софинансирования  за  счет местного бюджета и средств собственников  помещений в МКД</t>
  </si>
  <si>
    <t>1 этап:</t>
  </si>
  <si>
    <t>2 этап:</t>
  </si>
  <si>
    <r>
      <rPr>
        <i/>
        <sz val="11"/>
        <rFont val="Liberation Serif"/>
        <family val="1"/>
        <charset val="204"/>
      </rPr>
      <t xml:space="preserve">Мероприятие 1.14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Парк "Тропа здоровья", у спортивного комплекса по ул. Московская в г. Красноуфимск</t>
    </r>
  </si>
  <si>
    <r>
      <rPr>
        <i/>
        <sz val="11"/>
        <rFont val="Liberation Serif"/>
        <family val="1"/>
        <charset val="204"/>
      </rPr>
      <t xml:space="preserve">Мероприятие 1.15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Улица Ленина в границах от ул. Советская до ул. Октября</t>
    </r>
  </si>
  <si>
    <r>
      <rPr>
        <i/>
        <sz val="11"/>
        <rFont val="Liberation Serif"/>
        <family val="1"/>
        <charset val="204"/>
      </rPr>
      <t xml:space="preserve">Мероприятие 1.13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Улица Советская (3 этап)</t>
    </r>
  </si>
  <si>
    <t>Мероприятие 14. «Уютный дворик». 
Проведение мероприятий по благоустройству дворовых территорий многоквартирных домов (МКД) за счет средств местного бюджета</t>
  </si>
  <si>
    <t>4, 5, 6</t>
  </si>
  <si>
    <t>средства собственников</t>
  </si>
  <si>
    <t>2028 год</t>
  </si>
  <si>
    <t>2029 год</t>
  </si>
  <si>
    <t>2030 год</t>
  </si>
  <si>
    <t>Приложение №2 
к муниципальной программе «Формирование современной городской среды на территории городского округа Красноуфимск до 2030 года»</t>
  </si>
  <si>
    <t>ПЕРЕЧЕНЬ
ОСНОВНЫХ МЕРОПРИЯТИЙ МУНИЦИПАЛЬНОЙ ПРОГРАММЫ «ФОРМИРОВАНИЕ СОВРЕМЕННОЙ ГОРОДСКОЙ СРЕДЫ НА ТЕРРИТОРИИ ГОРОДСКОГО ОКРУГА КРАСНОУФИМСК ДО 2030 ГОДа»</t>
  </si>
  <si>
    <t>*Средства областного бюджета будут указаны в настоящей Программе после их выделения городскому округу Красноуфимск в рамках участия в реализации государственной программы Свердловской области «Формирование современной городской среды на территории Свердловской области»</t>
  </si>
  <si>
    <t>**Внебюджетные средства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 области»</t>
  </si>
  <si>
    <t>*** Средства местного бюджета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</si>
</sst>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₽"/>
    <numFmt numFmtId="165" formatCode="#,##0.000\ _₽"/>
    <numFmt numFmtId="166" formatCode="#,##0.0000\ _₽"/>
    <numFmt numFmtId="167" formatCode="#,##0.00000\ _₽"/>
    <numFmt numFmtId="168" formatCode="#,##0.00000"/>
    <numFmt numFmtId="169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Liberation Serif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Liberation Serif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Liberation Serif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right" wrapTex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" fontId="5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164" fontId="5" fillId="0" borderId="0" xfId="0" applyNumberFormat="1" applyFont="1"/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horizontal="left" wrapText="1" indent="2"/>
    </xf>
    <xf numFmtId="168" fontId="4" fillId="0" borderId="0" xfId="0" applyNumberFormat="1" applyFont="1"/>
    <xf numFmtId="0" fontId="1" fillId="2" borderId="1" xfId="0" applyFont="1" applyFill="1" applyBorder="1"/>
    <xf numFmtId="4" fontId="4" fillId="0" borderId="0" xfId="0" applyNumberFormat="1" applyFont="1"/>
    <xf numFmtId="164" fontId="1" fillId="0" borderId="1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131"/>
  <sheetViews>
    <sheetView tabSelected="1" zoomScale="85" zoomScaleNormal="85" workbookViewId="0">
      <selection activeCell="B128" sqref="B128:R128"/>
    </sheetView>
  </sheetViews>
  <sheetFormatPr defaultColWidth="9.140625" defaultRowHeight="15" x14ac:dyDescent="0.25"/>
  <cols>
    <col min="1" max="1" width="9.140625" style="4"/>
    <col min="2" max="2" width="34.28515625" style="4" customWidth="1"/>
    <col min="3" max="3" width="22.85546875" style="4" customWidth="1"/>
    <col min="4" max="4" width="17.28515625" style="4" customWidth="1"/>
    <col min="5" max="6" width="15.42578125" style="4" bestFit="1" customWidth="1"/>
    <col min="7" max="7" width="14.7109375" style="4" customWidth="1"/>
    <col min="8" max="8" width="15.42578125" style="4" bestFit="1" customWidth="1"/>
    <col min="9" max="9" width="15.85546875" style="4" bestFit="1" customWidth="1"/>
    <col min="10" max="10" width="14.42578125" style="4" bestFit="1" customWidth="1"/>
    <col min="11" max="14" width="13.42578125" style="4" bestFit="1" customWidth="1"/>
    <col min="15" max="17" width="13.42578125" style="4" customWidth="1"/>
    <col min="18" max="18" width="9.140625" style="4"/>
    <col min="19" max="19" width="13.140625" style="4" bestFit="1" customWidth="1"/>
    <col min="20" max="16384" width="9.140625" style="4"/>
  </cols>
  <sheetData>
    <row r="1" spans="1:54" ht="42.75" customHeight="1" x14ac:dyDescent="0.25">
      <c r="A1" s="3"/>
      <c r="B1" s="3"/>
      <c r="C1" s="3"/>
      <c r="D1" s="3"/>
      <c r="E1" s="3"/>
      <c r="F1" s="3"/>
      <c r="G1" s="3"/>
      <c r="H1" s="30"/>
      <c r="I1" s="54" t="s">
        <v>79</v>
      </c>
      <c r="J1" s="54"/>
      <c r="K1" s="54"/>
      <c r="L1" s="54"/>
      <c r="M1" s="54"/>
      <c r="N1" s="54"/>
      <c r="O1" s="54"/>
      <c r="P1" s="54"/>
      <c r="Q1" s="54"/>
      <c r="R1" s="54"/>
    </row>
    <row r="2" spans="1:54" x14ac:dyDescent="0.25">
      <c r="A2" s="3"/>
      <c r="B2" s="3"/>
      <c r="C2" s="3"/>
      <c r="D2" s="3"/>
      <c r="E2" s="3"/>
      <c r="F2" s="3"/>
      <c r="G2" s="3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54" ht="46.5" customHeight="1" x14ac:dyDescent="0.25">
      <c r="A3" s="55" t="s">
        <v>80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</row>
    <row r="4" spans="1:54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54" ht="45" customHeight="1" x14ac:dyDescent="0.25">
      <c r="A5" s="56" t="s">
        <v>7</v>
      </c>
      <c r="B5" s="56" t="s">
        <v>8</v>
      </c>
      <c r="C5" s="56" t="s">
        <v>9</v>
      </c>
      <c r="D5" s="57" t="s">
        <v>18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9"/>
      <c r="R5" s="56" t="s">
        <v>19</v>
      </c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</row>
    <row r="6" spans="1:54" ht="63" customHeight="1" x14ac:dyDescent="0.25">
      <c r="A6" s="56"/>
      <c r="B6" s="56"/>
      <c r="C6" s="56"/>
      <c r="D6" s="7" t="s">
        <v>10</v>
      </c>
      <c r="E6" s="7" t="s">
        <v>11</v>
      </c>
      <c r="F6" s="7" t="s">
        <v>12</v>
      </c>
      <c r="G6" s="7" t="s">
        <v>13</v>
      </c>
      <c r="H6" s="7" t="s">
        <v>14</v>
      </c>
      <c r="I6" s="7" t="s">
        <v>15</v>
      </c>
      <c r="J6" s="7" t="s">
        <v>16</v>
      </c>
      <c r="K6" s="7" t="s">
        <v>17</v>
      </c>
      <c r="L6" s="7" t="s">
        <v>57</v>
      </c>
      <c r="M6" s="7" t="s">
        <v>58</v>
      </c>
      <c r="N6" s="7" t="s">
        <v>59</v>
      </c>
      <c r="O6" s="7" t="s">
        <v>76</v>
      </c>
      <c r="P6" s="7" t="s">
        <v>77</v>
      </c>
      <c r="Q6" s="7" t="s">
        <v>78</v>
      </c>
      <c r="R6" s="5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</row>
    <row r="7" spans="1:54" x14ac:dyDescent="0.25">
      <c r="A7" s="8">
        <v>1</v>
      </c>
      <c r="B7" s="7">
        <v>2</v>
      </c>
      <c r="C7" s="9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8">
        <v>18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</row>
    <row r="8" spans="1:54" ht="28.5" x14ac:dyDescent="0.25">
      <c r="A8" s="10">
        <v>1</v>
      </c>
      <c r="B8" s="1" t="s">
        <v>0</v>
      </c>
      <c r="C8" s="11"/>
      <c r="D8" s="41">
        <f>E8+F8+G8+H8+I8+J8+K8+L8+M8+N8</f>
        <v>351298.82137000002</v>
      </c>
      <c r="E8" s="40">
        <f>SUM(E9:E13)</f>
        <v>20099.499999999996</v>
      </c>
      <c r="F8" s="40">
        <f t="shared" ref="F8:N8" si="0">SUM(F9:F13)</f>
        <v>21149.188000000002</v>
      </c>
      <c r="G8" s="40">
        <f t="shared" si="0"/>
        <v>41529.806450000004</v>
      </c>
      <c r="H8" s="40">
        <f t="shared" si="0"/>
        <v>157898.99650000001</v>
      </c>
      <c r="I8" s="38">
        <f t="shared" si="0"/>
        <v>41583.711419999992</v>
      </c>
      <c r="J8" s="51">
        <f>SUM(J9:J13)</f>
        <v>43456.718999999997</v>
      </c>
      <c r="K8" s="40">
        <f>SUM(K9:K13)</f>
        <v>25580.9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ref="O8:Q8" si="1">SUM(O9:O13)</f>
        <v>0</v>
      </c>
      <c r="P8" s="40">
        <f t="shared" si="1"/>
        <v>0</v>
      </c>
      <c r="Q8" s="40">
        <f t="shared" si="1"/>
        <v>0</v>
      </c>
      <c r="R8" s="12" t="s">
        <v>20</v>
      </c>
      <c r="S8" s="13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</row>
    <row r="9" spans="1:54" x14ac:dyDescent="0.25">
      <c r="A9" s="10">
        <v>2</v>
      </c>
      <c r="B9" s="1" t="s">
        <v>30</v>
      </c>
      <c r="C9" s="11"/>
      <c r="D9" s="40">
        <f>SUM(E9:N9)</f>
        <v>201950.27</v>
      </c>
      <c r="E9" s="40">
        <f>E17+E94+E100+E104+E109</f>
        <v>18490.269999999997</v>
      </c>
      <c r="F9" s="40">
        <f>F17+F94+F100+F104+F109</f>
        <v>17681</v>
      </c>
      <c r="G9" s="40">
        <f>G17+G94+G100+G104+G109</f>
        <v>36426.800000000003</v>
      </c>
      <c r="H9" s="40">
        <f>H17+H94+H100+H104+H109+H110</f>
        <v>93470.9</v>
      </c>
      <c r="I9" s="40">
        <v>9086.7999999999993</v>
      </c>
      <c r="J9" s="51">
        <f>J17+J94+J100+J104+J109</f>
        <v>26794.5</v>
      </c>
      <c r="K9" s="40">
        <f>K17+K94+K100+K104+K109</f>
        <v>0</v>
      </c>
      <c r="L9" s="40">
        <f>L17+L94+L100+L104+L109</f>
        <v>0</v>
      </c>
      <c r="M9" s="40">
        <f>M17+M94+M100+M104+M109</f>
        <v>0</v>
      </c>
      <c r="N9" s="40">
        <f>N17+N94+N100+N104+N109</f>
        <v>0</v>
      </c>
      <c r="O9" s="40">
        <f t="shared" ref="O9:Q9" si="2">O17+O94+O100+O104+O109</f>
        <v>0</v>
      </c>
      <c r="P9" s="40">
        <f t="shared" si="2"/>
        <v>0</v>
      </c>
      <c r="Q9" s="40">
        <f t="shared" si="2"/>
        <v>0</v>
      </c>
      <c r="R9" s="12" t="s">
        <v>20</v>
      </c>
      <c r="S9" s="13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</row>
    <row r="10" spans="1:54" x14ac:dyDescent="0.25">
      <c r="A10" s="10">
        <v>3</v>
      </c>
      <c r="B10" s="1" t="s">
        <v>2</v>
      </c>
      <c r="C10" s="11"/>
      <c r="D10" s="40">
        <f>SUM(E10:N10)</f>
        <v>139383.63137000002</v>
      </c>
      <c r="E10" s="40">
        <f>E18+E95+E98+E101+E105+E107+E111</f>
        <v>1609.23</v>
      </c>
      <c r="F10" s="40">
        <f>F18+F95+F98+F101+F105+F107+F111</f>
        <v>3468.1880000000001</v>
      </c>
      <c r="G10" s="40">
        <f>G18+G95+G98+G101+G105+G107+G111</f>
        <v>5103.0064499999999</v>
      </c>
      <c r="H10" s="40">
        <f>62903.5011+524.5954</f>
        <v>63428.0965</v>
      </c>
      <c r="I10" s="38">
        <f>I18+I95+I112+I98+I101+I105+I107+I111++I120</f>
        <v>28647.991419999998</v>
      </c>
      <c r="J10" s="51">
        <f>J43+J44+J98+J120</f>
        <v>16662.219000000001</v>
      </c>
      <c r="K10" s="40">
        <f>K18+K95+K98+K101+K105+K107+K111+K120+K126</f>
        <v>20464.900000000001</v>
      </c>
      <c r="L10" s="40">
        <f>L18+L95+L98+L101+L105+L107+L111</f>
        <v>0</v>
      </c>
      <c r="M10" s="40">
        <f>M18+M95+M98+M101+M105+M107+M111</f>
        <v>0</v>
      </c>
      <c r="N10" s="40">
        <f>N18+N95+N98+N101+N105+N107+N111</f>
        <v>0</v>
      </c>
      <c r="O10" s="40">
        <f t="shared" ref="O10:Q10" si="3">O18+O95+O98+O101+O105+O107+O111</f>
        <v>0</v>
      </c>
      <c r="P10" s="40">
        <f t="shared" si="3"/>
        <v>0</v>
      </c>
      <c r="Q10" s="40">
        <f t="shared" si="3"/>
        <v>0</v>
      </c>
      <c r="R10" s="12" t="s">
        <v>20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</row>
    <row r="11" spans="1:54" x14ac:dyDescent="0.25">
      <c r="A11" s="10"/>
      <c r="B11" s="1" t="s">
        <v>1</v>
      </c>
      <c r="C11" s="11"/>
      <c r="D11" s="40"/>
      <c r="E11" s="40"/>
      <c r="F11" s="40"/>
      <c r="G11" s="40"/>
      <c r="H11" s="42"/>
      <c r="I11" s="40">
        <v>600</v>
      </c>
      <c r="J11" s="40"/>
      <c r="K11" s="40"/>
      <c r="L11" s="40"/>
      <c r="M11" s="40"/>
      <c r="N11" s="40"/>
      <c r="O11" s="40"/>
      <c r="P11" s="40"/>
      <c r="Q11" s="40"/>
      <c r="R11" s="12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</row>
    <row r="12" spans="1:54" x14ac:dyDescent="0.25">
      <c r="A12" s="10"/>
      <c r="B12" s="1" t="s">
        <v>75</v>
      </c>
      <c r="C12" s="11"/>
      <c r="D12" s="40"/>
      <c r="E12" s="40"/>
      <c r="F12" s="40"/>
      <c r="G12" s="40"/>
      <c r="H12" s="42"/>
      <c r="I12" s="40"/>
      <c r="J12" s="40"/>
      <c r="K12" s="40">
        <f>K121</f>
        <v>5116</v>
      </c>
      <c r="L12" s="40"/>
      <c r="M12" s="40"/>
      <c r="N12" s="40"/>
      <c r="O12" s="40"/>
      <c r="P12" s="40"/>
      <c r="Q12" s="40"/>
      <c r="R12" s="12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</row>
    <row r="13" spans="1:54" x14ac:dyDescent="0.25">
      <c r="A13" s="10">
        <v>4</v>
      </c>
      <c r="B13" s="1" t="s">
        <v>31</v>
      </c>
      <c r="C13" s="11"/>
      <c r="D13" s="40">
        <f>SUM(E13:N13)</f>
        <v>4248.92</v>
      </c>
      <c r="E13" s="40">
        <f>E19+E96+E102+E113</f>
        <v>0</v>
      </c>
      <c r="F13" s="40">
        <f>F19+F96+F102+F113</f>
        <v>0</v>
      </c>
      <c r="G13" s="40">
        <f>G19+G96+G102+G113</f>
        <v>0</v>
      </c>
      <c r="H13" s="40">
        <v>1000</v>
      </c>
      <c r="I13" s="40">
        <v>3248.92</v>
      </c>
      <c r="J13" s="40">
        <f>J96+J102+J113</f>
        <v>0</v>
      </c>
      <c r="K13" s="40">
        <f>K19+K96+K102+K113</f>
        <v>0</v>
      </c>
      <c r="L13" s="40">
        <f>L19+L96+L102+L113</f>
        <v>0</v>
      </c>
      <c r="M13" s="40">
        <f>M19+M96+M102+M113</f>
        <v>0</v>
      </c>
      <c r="N13" s="40">
        <f>N19+N96+N102+N113</f>
        <v>0</v>
      </c>
      <c r="O13" s="40">
        <f t="shared" ref="O13:Q13" si="4">O19+O96+O102+O113</f>
        <v>0</v>
      </c>
      <c r="P13" s="40">
        <f t="shared" si="4"/>
        <v>0</v>
      </c>
      <c r="Q13" s="40">
        <f t="shared" si="4"/>
        <v>0</v>
      </c>
      <c r="R13" s="12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</row>
    <row r="14" spans="1:54" ht="57" x14ac:dyDescent="0.25">
      <c r="A14" s="20">
        <v>5</v>
      </c>
      <c r="B14" s="21" t="s">
        <v>41</v>
      </c>
      <c r="C14" s="22" t="s">
        <v>29</v>
      </c>
      <c r="D14" s="43">
        <f>D17+D18+D19</f>
        <v>139005.54825999998</v>
      </c>
      <c r="E14" s="43">
        <f>E17+E18+E19</f>
        <v>19909.829999999998</v>
      </c>
      <c r="F14" s="43">
        <f t="shared" ref="F14:N14" si="5">F17+F18+F19</f>
        <v>18095.419999999998</v>
      </c>
      <c r="G14" s="43">
        <f t="shared" si="5"/>
        <v>37219.574910000003</v>
      </c>
      <c r="H14" s="43">
        <f>H17+H18+H19+H16</f>
        <v>23995.495350000001</v>
      </c>
      <c r="I14" s="43">
        <f>I17+I18+I19+I16</f>
        <v>9649.0619999999999</v>
      </c>
      <c r="J14" s="50">
        <f>J17+J18+J19</f>
        <v>30136.166000000001</v>
      </c>
      <c r="K14" s="43">
        <f>K17+K18+K19</f>
        <v>0</v>
      </c>
      <c r="L14" s="43">
        <f t="shared" si="5"/>
        <v>0</v>
      </c>
      <c r="M14" s="43">
        <f>M17+M18+M19</f>
        <v>0</v>
      </c>
      <c r="N14" s="43">
        <f t="shared" si="5"/>
        <v>0</v>
      </c>
      <c r="O14" s="43">
        <f t="shared" ref="O14:Q14" si="6">O17+O18+O19</f>
        <v>0</v>
      </c>
      <c r="P14" s="43">
        <f t="shared" si="6"/>
        <v>0</v>
      </c>
      <c r="Q14" s="43">
        <f t="shared" si="6"/>
        <v>0</v>
      </c>
      <c r="R14" s="23" t="s">
        <v>32</v>
      </c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</row>
    <row r="15" spans="1:54" x14ac:dyDescent="0.25">
      <c r="A15" s="10">
        <v>6</v>
      </c>
      <c r="B15" s="1" t="s">
        <v>4</v>
      </c>
      <c r="C15" s="11"/>
      <c r="D15" s="38"/>
      <c r="E15" s="38"/>
      <c r="F15" s="38"/>
      <c r="G15" s="38"/>
      <c r="H15" s="38"/>
      <c r="I15" s="38"/>
      <c r="J15" s="51"/>
      <c r="K15" s="38"/>
      <c r="L15" s="38"/>
      <c r="M15" s="38"/>
      <c r="N15" s="38"/>
      <c r="O15" s="38"/>
      <c r="P15" s="38"/>
      <c r="Q15" s="38"/>
      <c r="R15" s="12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</row>
    <row r="16" spans="1:54" x14ac:dyDescent="0.25">
      <c r="A16" s="10"/>
      <c r="B16" s="1" t="s">
        <v>64</v>
      </c>
      <c r="C16" s="11"/>
      <c r="D16" s="38"/>
      <c r="E16" s="38"/>
      <c r="F16" s="38"/>
      <c r="G16" s="38"/>
      <c r="H16" s="38"/>
      <c r="I16" s="38"/>
      <c r="J16" s="51"/>
      <c r="K16" s="38"/>
      <c r="L16" s="38"/>
      <c r="M16" s="38"/>
      <c r="N16" s="38"/>
      <c r="O16" s="38"/>
      <c r="P16" s="38"/>
      <c r="Q16" s="38"/>
      <c r="R16" s="12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</row>
    <row r="17" spans="1:54" ht="15" customHeight="1" x14ac:dyDescent="0.25">
      <c r="A17" s="10">
        <v>7</v>
      </c>
      <c r="B17" s="1" t="s">
        <v>30</v>
      </c>
      <c r="C17" s="11"/>
      <c r="D17" s="38">
        <f>SUM(E17:N17)</f>
        <v>131760.59999999998</v>
      </c>
      <c r="E17" s="38">
        <f t="shared" ref="E17:I17" si="7">E21+E25+E33+E38+E47+E56+E60+E64+E68+E72+E76</f>
        <v>18300.599999999999</v>
      </c>
      <c r="F17" s="38">
        <f t="shared" si="7"/>
        <v>17681</v>
      </c>
      <c r="G17" s="38">
        <f t="shared" si="7"/>
        <v>36426.800000000003</v>
      </c>
      <c r="H17" s="38">
        <f t="shared" si="7"/>
        <v>23470.9</v>
      </c>
      <c r="I17" s="38">
        <f t="shared" si="7"/>
        <v>9086.7999999999993</v>
      </c>
      <c r="J17" s="51">
        <f>J21+J25+J33+J38+J47+J56+J60+J64+J68+J72+J76+J42</f>
        <v>26794.5</v>
      </c>
      <c r="K17" s="38">
        <f>K21+K25+K33+K38+K42+K47+K56+K60+K64++K68+K72+K76+K82+K86+K90</f>
        <v>0</v>
      </c>
      <c r="L17" s="38">
        <f t="shared" ref="L17:N17" si="8">L21+L25+L33+L38+L42+L47+L56+L60+L64++L68+L72+L76+L82+L86+L90</f>
        <v>0</v>
      </c>
      <c r="M17" s="38">
        <f t="shared" si="8"/>
        <v>0</v>
      </c>
      <c r="N17" s="38">
        <f t="shared" si="8"/>
        <v>0</v>
      </c>
      <c r="O17" s="38">
        <f t="shared" ref="O17:Q17" si="9">O21+O25+O33+O38+O42+O47+O56+O60+O64++O68+O72+O76+O82+O86+O90</f>
        <v>0</v>
      </c>
      <c r="P17" s="38">
        <f t="shared" si="9"/>
        <v>0</v>
      </c>
      <c r="Q17" s="38">
        <f t="shared" si="9"/>
        <v>0</v>
      </c>
      <c r="R17" s="12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</row>
    <row r="18" spans="1:54" ht="15" customHeight="1" x14ac:dyDescent="0.25">
      <c r="A18" s="10">
        <v>8</v>
      </c>
      <c r="B18" s="1" t="s">
        <v>66</v>
      </c>
      <c r="C18" s="11"/>
      <c r="D18" s="44">
        <f>SUM(E18:N18)</f>
        <v>4524.03226</v>
      </c>
      <c r="E18" s="38">
        <f>E22+E23+E26+E34+E39+E48+E57+E61+E65+E69+E73+E77+E80</f>
        <v>1609.23</v>
      </c>
      <c r="F18" s="38">
        <f t="shared" ref="F18:H18" si="10">F22+F23+F26+F34+F39+F48+F57+F61+F65+F69+F73+F77+F80</f>
        <v>414.41999999999996</v>
      </c>
      <c r="G18" s="38">
        <f t="shared" si="10"/>
        <v>792.77491000000009</v>
      </c>
      <c r="H18" s="38">
        <f t="shared" si="10"/>
        <v>524.59535000000005</v>
      </c>
      <c r="I18" s="40">
        <f>I22+I23+I26+I34+I39+I48+I57+I61+I65+I69+I73+I77+I80+I40</f>
        <v>562.26200000000006</v>
      </c>
      <c r="J18" s="51">
        <f>J22+J23+J26+J34+J39+J48+J57+J61+J65+J69+J73+J77+J80+J43</f>
        <v>620.75</v>
      </c>
      <c r="K18" s="38">
        <f>K22+K23+K26++K34+K40+K39+K43+K44+K48+K57+K61+K65+K69+K73+K77+K80+K83+K87+K91</f>
        <v>0</v>
      </c>
      <c r="L18" s="38">
        <f t="shared" ref="L18:N18" si="11">L22+L23+L26++L34+L40+L39+L43+L44+L48+L57+L61+L65+L69+L73+L77+L80+L83+L87+L91</f>
        <v>0</v>
      </c>
      <c r="M18" s="38">
        <f t="shared" si="11"/>
        <v>0</v>
      </c>
      <c r="N18" s="38">
        <f t="shared" si="11"/>
        <v>0</v>
      </c>
      <c r="O18" s="38">
        <f t="shared" ref="O18:Q18" si="12">O22+O23+O26++O34+O40+O39+O43+O44+O48+O57+O61+O65+O69+O73+O77+O80+O83+O87+O91</f>
        <v>0</v>
      </c>
      <c r="P18" s="38">
        <f t="shared" si="12"/>
        <v>0</v>
      </c>
      <c r="Q18" s="38">
        <f t="shared" si="12"/>
        <v>0</v>
      </c>
      <c r="R18" s="12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</row>
    <row r="19" spans="1:54" x14ac:dyDescent="0.25">
      <c r="A19" s="10">
        <v>9</v>
      </c>
      <c r="B19" s="1" t="s">
        <v>2</v>
      </c>
      <c r="C19" s="11"/>
      <c r="D19" s="38">
        <f>SUM(E19:N19)</f>
        <v>2720.9160000000002</v>
      </c>
      <c r="E19" s="38">
        <f>E31+E35+E44+E49+E58+E62+E66+E70+E74+E78</f>
        <v>0</v>
      </c>
      <c r="F19" s="38">
        <f t="shared" ref="F19:J19" si="13">F31+F35+F44+F49+F58+F62+F66+F70+F74+F78</f>
        <v>0</v>
      </c>
      <c r="G19" s="38">
        <f t="shared" si="13"/>
        <v>0</v>
      </c>
      <c r="H19" s="38">
        <f t="shared" si="13"/>
        <v>0</v>
      </c>
      <c r="I19" s="38">
        <f t="shared" si="13"/>
        <v>0</v>
      </c>
      <c r="J19" s="51">
        <f t="shared" si="13"/>
        <v>2720.9160000000002</v>
      </c>
      <c r="K19" s="38">
        <f>K31+K35++K58+K62+K66+K70+K74+K78+K84+K88+K92</f>
        <v>0</v>
      </c>
      <c r="L19" s="38">
        <f t="shared" ref="L19:N19" si="14">L31+L35++L58+L62+L66+L70+L74+L78+L84+L88+L92</f>
        <v>0</v>
      </c>
      <c r="M19" s="38">
        <f t="shared" si="14"/>
        <v>0</v>
      </c>
      <c r="N19" s="38">
        <f t="shared" si="14"/>
        <v>0</v>
      </c>
      <c r="O19" s="38">
        <f t="shared" ref="O19:Q19" si="15">O31+O35++O58+O62+O66+O70+O74+O78+O84+O88+O92</f>
        <v>0</v>
      </c>
      <c r="P19" s="38">
        <f t="shared" si="15"/>
        <v>0</v>
      </c>
      <c r="Q19" s="38">
        <f t="shared" si="15"/>
        <v>0</v>
      </c>
      <c r="R19" s="12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</row>
    <row r="20" spans="1:54" ht="99.75" x14ac:dyDescent="0.25">
      <c r="A20" s="10">
        <v>10</v>
      </c>
      <c r="B20" s="1" t="s">
        <v>56</v>
      </c>
      <c r="C20" s="11"/>
      <c r="D20" s="38">
        <f t="shared" ref="D20:I20" si="16">D21+D22+D23</f>
        <v>18761.309999999998</v>
      </c>
      <c r="E20" s="38">
        <f t="shared" si="16"/>
        <v>18761.309999999998</v>
      </c>
      <c r="F20" s="38">
        <f t="shared" si="16"/>
        <v>0</v>
      </c>
      <c r="G20" s="38">
        <f t="shared" si="16"/>
        <v>0</v>
      </c>
      <c r="H20" s="38">
        <f t="shared" si="16"/>
        <v>0</v>
      </c>
      <c r="I20" s="38">
        <f t="shared" si="16"/>
        <v>0</v>
      </c>
      <c r="J20" s="38">
        <f t="shared" ref="J20:K20" si="17">J21+J22+J23</f>
        <v>0</v>
      </c>
      <c r="K20" s="38">
        <f t="shared" si="17"/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12" t="s">
        <v>32</v>
      </c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</row>
    <row r="21" spans="1:54" x14ac:dyDescent="0.25">
      <c r="A21" s="10">
        <v>11</v>
      </c>
      <c r="B21" s="1" t="s">
        <v>30</v>
      </c>
      <c r="C21" s="11"/>
      <c r="D21" s="38">
        <f>SUM(E21:N21)</f>
        <v>18300.599999999999</v>
      </c>
      <c r="E21" s="38">
        <v>18300.599999999999</v>
      </c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12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</row>
    <row r="22" spans="1:54" ht="28.5" x14ac:dyDescent="0.25">
      <c r="A22" s="10">
        <v>12</v>
      </c>
      <c r="B22" s="1" t="s">
        <v>23</v>
      </c>
      <c r="C22" s="11"/>
      <c r="D22" s="38">
        <f>SUM(E22:N22)</f>
        <v>363.18</v>
      </c>
      <c r="E22" s="38">
        <v>363.18</v>
      </c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12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</row>
    <row r="23" spans="1:54" ht="28.5" x14ac:dyDescent="0.25">
      <c r="A23" s="10">
        <v>13</v>
      </c>
      <c r="B23" s="1" t="s">
        <v>22</v>
      </c>
      <c r="C23" s="11"/>
      <c r="D23" s="38">
        <f>SUM(E23:N23)</f>
        <v>97.53</v>
      </c>
      <c r="E23" s="38">
        <v>97.53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12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</row>
    <row r="24" spans="1:54" ht="99.75" x14ac:dyDescent="0.25">
      <c r="A24" s="10">
        <v>14</v>
      </c>
      <c r="B24" s="1" t="s">
        <v>42</v>
      </c>
      <c r="C24" s="11"/>
      <c r="D24" s="44">
        <f>F24+G24+H24</f>
        <v>68251.320210000005</v>
      </c>
      <c r="E24" s="38">
        <f>E25+E26</f>
        <v>0</v>
      </c>
      <c r="F24" s="38">
        <f>F25+F26</f>
        <v>18095.419999999998</v>
      </c>
      <c r="G24" s="44">
        <f>G26+G25</f>
        <v>37219.574910000003</v>
      </c>
      <c r="H24" s="42">
        <f>H25+H26+H27+H28+H29+H30+H31</f>
        <v>12936.325299999999</v>
      </c>
      <c r="I24" s="38">
        <f t="shared" ref="I24:K24" si="18">I25+I26</f>
        <v>0</v>
      </c>
      <c r="J24" s="38">
        <f t="shared" si="18"/>
        <v>0</v>
      </c>
      <c r="K24" s="38">
        <f t="shared" si="18"/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12" t="s">
        <v>32</v>
      </c>
      <c r="S24" s="13"/>
      <c r="T24" s="13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</row>
    <row r="25" spans="1:54" x14ac:dyDescent="0.25">
      <c r="A25" s="10">
        <v>15</v>
      </c>
      <c r="B25" s="1" t="s">
        <v>30</v>
      </c>
      <c r="C25" s="11"/>
      <c r="D25" s="38">
        <f t="shared" ref="D25:D31" si="19">SUM(E25:N25)</f>
        <v>66449.2</v>
      </c>
      <c r="E25" s="38"/>
      <c r="F25" s="38">
        <v>17681</v>
      </c>
      <c r="G25" s="38">
        <f>9894.2+26532.6</f>
        <v>36426.800000000003</v>
      </c>
      <c r="H25" s="38">
        <v>12341.4</v>
      </c>
      <c r="I25" s="38"/>
      <c r="J25" s="38"/>
      <c r="K25" s="38"/>
      <c r="L25" s="38"/>
      <c r="M25" s="38"/>
      <c r="N25" s="38"/>
      <c r="O25" s="38"/>
      <c r="P25" s="38"/>
      <c r="Q25" s="38"/>
      <c r="R25" s="12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</row>
    <row r="26" spans="1:54" x14ac:dyDescent="0.25">
      <c r="A26" s="10">
        <v>16</v>
      </c>
      <c r="B26" s="1" t="s">
        <v>36</v>
      </c>
      <c r="C26" s="11"/>
      <c r="D26" s="44">
        <f t="shared" si="19"/>
        <v>1504.6575600000001</v>
      </c>
      <c r="E26" s="38"/>
      <c r="F26" s="38">
        <f>F27+F28+F29+F30</f>
        <v>414.41999999999996</v>
      </c>
      <c r="G26" s="44">
        <f>G27+G28</f>
        <v>792.77491000000009</v>
      </c>
      <c r="H26" s="42">
        <f>H27+H28</f>
        <v>297.46265</v>
      </c>
      <c r="I26" s="38"/>
      <c r="J26" s="38"/>
      <c r="K26" s="38"/>
      <c r="L26" s="38"/>
      <c r="M26" s="38"/>
      <c r="N26" s="38"/>
      <c r="O26" s="38"/>
      <c r="P26" s="38"/>
      <c r="Q26" s="38"/>
      <c r="R26" s="12"/>
      <c r="S26" s="6"/>
      <c r="T26" s="13"/>
      <c r="U26" s="13"/>
      <c r="V26" s="13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</row>
    <row r="27" spans="1:54" x14ac:dyDescent="0.25">
      <c r="A27" s="10">
        <v>17</v>
      </c>
      <c r="B27" s="1" t="s">
        <v>5</v>
      </c>
      <c r="C27" s="11"/>
      <c r="D27" s="38">
        <f t="shared" si="19"/>
        <v>1173.9651000000001</v>
      </c>
      <c r="E27" s="38"/>
      <c r="F27" s="38">
        <v>178.6</v>
      </c>
      <c r="G27" s="40">
        <v>743.41245000000004</v>
      </c>
      <c r="H27" s="42">
        <v>251.95265000000001</v>
      </c>
      <c r="I27" s="38"/>
      <c r="J27" s="38"/>
      <c r="K27" s="38"/>
      <c r="L27" s="38"/>
      <c r="M27" s="38"/>
      <c r="N27" s="38"/>
      <c r="O27" s="38"/>
      <c r="P27" s="38"/>
      <c r="Q27" s="38"/>
      <c r="R27" s="12"/>
      <c r="S27" s="6"/>
      <c r="T27" s="13"/>
      <c r="U27" s="15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</row>
    <row r="28" spans="1:54" x14ac:dyDescent="0.25">
      <c r="A28" s="10">
        <v>18</v>
      </c>
      <c r="B28" s="1" t="s">
        <v>6</v>
      </c>
      <c r="C28" s="11"/>
      <c r="D28" s="38">
        <f t="shared" si="19"/>
        <v>130.69245999999998</v>
      </c>
      <c r="E28" s="38"/>
      <c r="F28" s="38">
        <v>35.82</v>
      </c>
      <c r="G28" s="44">
        <v>49.362459999999999</v>
      </c>
      <c r="H28" s="38">
        <v>45.51</v>
      </c>
      <c r="I28" s="38"/>
      <c r="J28" s="38"/>
      <c r="K28" s="38"/>
      <c r="L28" s="38"/>
      <c r="M28" s="38"/>
      <c r="N28" s="38"/>
      <c r="O28" s="38"/>
      <c r="P28" s="38"/>
      <c r="Q28" s="38"/>
      <c r="R28" s="12"/>
      <c r="S28" s="6"/>
      <c r="T28" s="6"/>
      <c r="U28" s="13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</row>
    <row r="29" spans="1:54" x14ac:dyDescent="0.25">
      <c r="A29" s="10">
        <v>19</v>
      </c>
      <c r="B29" s="16" t="s">
        <v>33</v>
      </c>
      <c r="C29" s="11"/>
      <c r="D29" s="38">
        <f t="shared" si="19"/>
        <v>100</v>
      </c>
      <c r="E29" s="38"/>
      <c r="F29" s="38">
        <v>100</v>
      </c>
      <c r="G29" s="38">
        <v>0</v>
      </c>
      <c r="H29" s="38">
        <v>0</v>
      </c>
      <c r="I29" s="38"/>
      <c r="J29" s="38"/>
      <c r="K29" s="38"/>
      <c r="L29" s="38"/>
      <c r="M29" s="38"/>
      <c r="N29" s="38"/>
      <c r="O29" s="38"/>
      <c r="P29" s="38"/>
      <c r="Q29" s="38"/>
      <c r="R29" s="12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</row>
    <row r="30" spans="1:54" x14ac:dyDescent="0.25">
      <c r="A30" s="17" t="s">
        <v>34</v>
      </c>
      <c r="B30" s="16" t="s">
        <v>35</v>
      </c>
      <c r="C30" s="11"/>
      <c r="D30" s="38">
        <f t="shared" si="19"/>
        <v>100</v>
      </c>
      <c r="E30" s="38"/>
      <c r="F30" s="38">
        <v>100</v>
      </c>
      <c r="G30" s="38">
        <v>0</v>
      </c>
      <c r="H30" s="38">
        <v>0</v>
      </c>
      <c r="I30" s="38"/>
      <c r="J30" s="38"/>
      <c r="K30" s="38"/>
      <c r="L30" s="38"/>
      <c r="M30" s="38"/>
      <c r="N30" s="38"/>
      <c r="O30" s="38"/>
      <c r="P30" s="38"/>
      <c r="Q30" s="38"/>
      <c r="R30" s="12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</row>
    <row r="31" spans="1:54" x14ac:dyDescent="0.25">
      <c r="A31" s="17" t="s">
        <v>37</v>
      </c>
      <c r="B31" s="16" t="s">
        <v>31</v>
      </c>
      <c r="C31" s="11"/>
      <c r="D31" s="38">
        <f t="shared" si="19"/>
        <v>0</v>
      </c>
      <c r="E31" s="38"/>
      <c r="F31" s="38">
        <v>0</v>
      </c>
      <c r="G31" s="38">
        <v>0</v>
      </c>
      <c r="H31" s="38">
        <v>0</v>
      </c>
      <c r="I31" s="38"/>
      <c r="J31" s="38"/>
      <c r="K31" s="38"/>
      <c r="L31" s="38"/>
      <c r="M31" s="38"/>
      <c r="N31" s="38"/>
      <c r="O31" s="38"/>
      <c r="P31" s="38"/>
      <c r="Q31" s="38"/>
      <c r="R31" s="12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</row>
    <row r="32" spans="1:54" ht="57" x14ac:dyDescent="0.25">
      <c r="A32" s="10">
        <v>20</v>
      </c>
      <c r="B32" s="1" t="s">
        <v>43</v>
      </c>
      <c r="C32" s="11"/>
      <c r="D32" s="38">
        <f>D33+D34+D35</f>
        <v>0</v>
      </c>
      <c r="E32" s="38">
        <f t="shared" ref="E32:K32" si="20">E33+E34+E35</f>
        <v>0</v>
      </c>
      <c r="F32" s="38">
        <f t="shared" si="20"/>
        <v>0</v>
      </c>
      <c r="G32" s="38">
        <f t="shared" si="20"/>
        <v>0</v>
      </c>
      <c r="H32" s="38">
        <f t="shared" si="20"/>
        <v>0</v>
      </c>
      <c r="I32" s="38">
        <f t="shared" si="20"/>
        <v>0</v>
      </c>
      <c r="J32" s="38">
        <f>J33+J34+J35</f>
        <v>0</v>
      </c>
      <c r="K32" s="38">
        <f t="shared" si="20"/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12" t="s">
        <v>32</v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</row>
    <row r="33" spans="1:54" x14ac:dyDescent="0.25">
      <c r="A33" s="10">
        <v>21</v>
      </c>
      <c r="B33" s="1" t="s">
        <v>1</v>
      </c>
      <c r="C33" s="11"/>
      <c r="D33" s="38">
        <f>E33+F33+G33+H33+I33+J33+K33</f>
        <v>0</v>
      </c>
      <c r="E33" s="38"/>
      <c r="F33" s="38"/>
      <c r="G33" s="38"/>
      <c r="H33" s="38"/>
      <c r="I33" s="38"/>
      <c r="J33" s="38"/>
      <c r="K33" s="38">
        <v>0</v>
      </c>
      <c r="L33" s="38"/>
      <c r="M33" s="38"/>
      <c r="N33" s="38"/>
      <c r="O33" s="38"/>
      <c r="P33" s="38"/>
      <c r="Q33" s="38"/>
      <c r="R33" s="12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</row>
    <row r="34" spans="1:54" x14ac:dyDescent="0.25">
      <c r="A34" s="10">
        <v>22</v>
      </c>
      <c r="B34" s="1" t="s">
        <v>2</v>
      </c>
      <c r="C34" s="11"/>
      <c r="D34" s="38">
        <f>SUM(E34:N34)</f>
        <v>0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12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</row>
    <row r="35" spans="1:54" x14ac:dyDescent="0.25">
      <c r="A35" s="10">
        <v>23</v>
      </c>
      <c r="B35" s="1" t="s">
        <v>3</v>
      </c>
      <c r="C35" s="11"/>
      <c r="D35" s="38">
        <f>E35+F35+G35+H35+I35+J35+K35</f>
        <v>0</v>
      </c>
      <c r="E35" s="38"/>
      <c r="F35" s="38"/>
      <c r="G35" s="38"/>
      <c r="H35" s="38"/>
      <c r="I35" s="38"/>
      <c r="J35" s="38"/>
      <c r="K35" s="38">
        <v>0</v>
      </c>
      <c r="L35" s="38"/>
      <c r="M35" s="38"/>
      <c r="N35" s="38"/>
      <c r="O35" s="38"/>
      <c r="P35" s="38"/>
      <c r="Q35" s="38"/>
      <c r="R35" s="12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</row>
    <row r="36" spans="1:54" ht="104.25" customHeight="1" x14ac:dyDescent="0.25">
      <c r="A36" s="10">
        <v>24</v>
      </c>
      <c r="B36" s="1" t="s">
        <v>38</v>
      </c>
      <c r="C36" s="11"/>
      <c r="D36" s="38">
        <f>D38+D39+D42+D43</f>
        <v>47970.582699999999</v>
      </c>
      <c r="E36" s="38">
        <f t="shared" ref="E36:G36" si="21">E38+E39+E44</f>
        <v>0</v>
      </c>
      <c r="F36" s="38">
        <f t="shared" si="21"/>
        <v>0</v>
      </c>
      <c r="G36" s="38">
        <f t="shared" si="21"/>
        <v>0</v>
      </c>
      <c r="H36" s="38">
        <f>SUM(H38:H44)</f>
        <v>11356.6327</v>
      </c>
      <c r="I36" s="40">
        <f t="shared" ref="I36:N36" si="22">SUM(I38:I44)</f>
        <v>9649.0619999999981</v>
      </c>
      <c r="J36" s="51">
        <f t="shared" si="22"/>
        <v>30136.166000000001</v>
      </c>
      <c r="K36" s="38">
        <f t="shared" si="22"/>
        <v>0</v>
      </c>
      <c r="L36" s="38">
        <f t="shared" si="22"/>
        <v>0</v>
      </c>
      <c r="M36" s="38">
        <f t="shared" si="22"/>
        <v>0</v>
      </c>
      <c r="N36" s="38">
        <f t="shared" si="22"/>
        <v>0</v>
      </c>
      <c r="O36" s="38">
        <f t="shared" ref="O36:Q36" si="23">SUM(O38:O44)</f>
        <v>0</v>
      </c>
      <c r="P36" s="38">
        <f t="shared" si="23"/>
        <v>0</v>
      </c>
      <c r="Q36" s="38">
        <f t="shared" si="23"/>
        <v>0</v>
      </c>
      <c r="R36" s="12" t="s">
        <v>32</v>
      </c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</row>
    <row r="37" spans="1:54" ht="19.5" customHeight="1" x14ac:dyDescent="0.25">
      <c r="A37" s="10"/>
      <c r="B37" s="1" t="s">
        <v>68</v>
      </c>
      <c r="C37" s="11"/>
      <c r="D37" s="38"/>
      <c r="E37" s="38"/>
      <c r="F37" s="38"/>
      <c r="G37" s="38"/>
      <c r="H37" s="38"/>
      <c r="I37" s="40"/>
      <c r="J37" s="51"/>
      <c r="K37" s="38"/>
      <c r="L37" s="38"/>
      <c r="M37" s="38"/>
      <c r="N37" s="38"/>
      <c r="O37" s="38"/>
      <c r="P37" s="38"/>
      <c r="Q37" s="38"/>
      <c r="R37" s="12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</row>
    <row r="38" spans="1:54" x14ac:dyDescent="0.25">
      <c r="A38" s="10">
        <v>25</v>
      </c>
      <c r="B38" s="1" t="s">
        <v>30</v>
      </c>
      <c r="C38" s="11"/>
      <c r="D38" s="38">
        <f>SUM(E38:N38)</f>
        <v>20216.3</v>
      </c>
      <c r="E38" s="38"/>
      <c r="F38" s="38"/>
      <c r="G38" s="38"/>
      <c r="H38" s="38">
        <v>11129.5</v>
      </c>
      <c r="I38" s="38">
        <v>9086.7999999999993</v>
      </c>
      <c r="J38" s="51"/>
      <c r="K38" s="38"/>
      <c r="L38" s="38"/>
      <c r="M38" s="38"/>
      <c r="N38" s="38"/>
      <c r="O38" s="38"/>
      <c r="P38" s="38"/>
      <c r="Q38" s="38"/>
      <c r="R38" s="12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</row>
    <row r="39" spans="1:54" ht="18" customHeight="1" x14ac:dyDescent="0.25">
      <c r="A39" s="10">
        <v>26</v>
      </c>
      <c r="B39" s="1" t="s">
        <v>66</v>
      </c>
      <c r="C39" s="11"/>
      <c r="D39" s="38">
        <f>SUM(E39:N39)</f>
        <v>339.03269999999998</v>
      </c>
      <c r="E39" s="38"/>
      <c r="F39" s="38"/>
      <c r="G39" s="38"/>
      <c r="H39" s="42">
        <f>227.1327</f>
        <v>227.1327</v>
      </c>
      <c r="I39" s="40">
        <v>111.9</v>
      </c>
      <c r="J39" s="51"/>
      <c r="K39" s="38"/>
      <c r="L39" s="38"/>
      <c r="M39" s="38"/>
      <c r="N39" s="38"/>
      <c r="O39" s="38"/>
      <c r="P39" s="38"/>
      <c r="Q39" s="38"/>
      <c r="R39" s="12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</row>
    <row r="40" spans="1:54" x14ac:dyDescent="0.25">
      <c r="A40" s="10"/>
      <c r="B40" s="1" t="s">
        <v>65</v>
      </c>
      <c r="C40" s="11"/>
      <c r="D40" s="38"/>
      <c r="E40" s="38"/>
      <c r="F40" s="38"/>
      <c r="G40" s="38"/>
      <c r="H40" s="38">
        <v>0</v>
      </c>
      <c r="I40" s="40">
        <v>450.36200000000002</v>
      </c>
      <c r="J40" s="51"/>
      <c r="K40" s="38"/>
      <c r="L40" s="38"/>
      <c r="M40" s="38"/>
      <c r="N40" s="38"/>
      <c r="O40" s="38"/>
      <c r="P40" s="38"/>
      <c r="Q40" s="38"/>
      <c r="R40" s="12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</row>
    <row r="41" spans="1:54" x14ac:dyDescent="0.25">
      <c r="A41" s="10"/>
      <c r="B41" s="1" t="s">
        <v>69</v>
      </c>
      <c r="C41" s="11"/>
      <c r="D41" s="38"/>
      <c r="E41" s="38"/>
      <c r="F41" s="38"/>
      <c r="G41" s="38"/>
      <c r="H41" s="38"/>
      <c r="I41" s="40"/>
      <c r="J41" s="51"/>
      <c r="K41" s="38"/>
      <c r="L41" s="38"/>
      <c r="M41" s="38"/>
      <c r="N41" s="38"/>
      <c r="O41" s="38"/>
      <c r="P41" s="38"/>
      <c r="Q41" s="38"/>
      <c r="R41" s="12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</row>
    <row r="42" spans="1:54" x14ac:dyDescent="0.25">
      <c r="A42" s="10">
        <v>27</v>
      </c>
      <c r="B42" s="1" t="s">
        <v>30</v>
      </c>
      <c r="C42" s="11"/>
      <c r="D42" s="38">
        <f>J42</f>
        <v>26794.5</v>
      </c>
      <c r="E42" s="38"/>
      <c r="F42" s="38"/>
      <c r="G42" s="38"/>
      <c r="H42" s="38"/>
      <c r="I42" s="40"/>
      <c r="J42" s="51">
        <v>26794.5</v>
      </c>
      <c r="K42" s="38"/>
      <c r="L42" s="38"/>
      <c r="M42" s="38"/>
      <c r="N42" s="38"/>
      <c r="O42" s="38"/>
      <c r="P42" s="38"/>
      <c r="Q42" s="38"/>
      <c r="R42" s="12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</row>
    <row r="43" spans="1:54" ht="15" customHeight="1" x14ac:dyDescent="0.25">
      <c r="A43" s="10"/>
      <c r="B43" s="1" t="s">
        <v>66</v>
      </c>
      <c r="C43" s="11"/>
      <c r="D43" s="38">
        <f>J43</f>
        <v>620.75</v>
      </c>
      <c r="E43" s="38"/>
      <c r="F43" s="38"/>
      <c r="G43" s="38"/>
      <c r="H43" s="38"/>
      <c r="I43" s="40"/>
      <c r="J43" s="51">
        <v>620.75</v>
      </c>
      <c r="K43" s="38"/>
      <c r="L43" s="38"/>
      <c r="M43" s="38"/>
      <c r="N43" s="38"/>
      <c r="O43" s="38"/>
      <c r="P43" s="38"/>
      <c r="Q43" s="38"/>
      <c r="R43" s="12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</row>
    <row r="44" spans="1:54" x14ac:dyDescent="0.25">
      <c r="A44" s="10"/>
      <c r="B44" s="1" t="s">
        <v>65</v>
      </c>
      <c r="C44" s="11"/>
      <c r="D44" s="38">
        <f>SUM(E44:N44)</f>
        <v>2720.9160000000002</v>
      </c>
      <c r="E44" s="38"/>
      <c r="F44" s="38"/>
      <c r="G44" s="38"/>
      <c r="H44" s="38"/>
      <c r="I44" s="38"/>
      <c r="J44" s="44">
        <v>2720.9160000000002</v>
      </c>
      <c r="K44" s="38"/>
      <c r="L44" s="38"/>
      <c r="M44" s="38"/>
      <c r="N44" s="38"/>
      <c r="O44" s="38"/>
      <c r="P44" s="38"/>
      <c r="Q44" s="38"/>
      <c r="R44" s="12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</row>
    <row r="45" spans="1:54" ht="71.25" x14ac:dyDescent="0.25">
      <c r="A45" s="10">
        <v>28</v>
      </c>
      <c r="B45" s="1" t="s">
        <v>60</v>
      </c>
      <c r="C45" s="11"/>
      <c r="D45" s="38">
        <f>D47+D48+D49</f>
        <v>0</v>
      </c>
      <c r="E45" s="38">
        <f t="shared" ref="E45" si="24">SUM(E47:E49)</f>
        <v>0</v>
      </c>
      <c r="F45" s="38">
        <f t="shared" ref="F45" si="25">SUM(F47:F49)</f>
        <v>0</v>
      </c>
      <c r="G45" s="38">
        <f t="shared" ref="G45" si="26">SUM(G47:G49)</f>
        <v>0</v>
      </c>
      <c r="H45" s="38">
        <f t="shared" ref="H45" si="27">SUM(H47:H49)</f>
        <v>0</v>
      </c>
      <c r="I45" s="38">
        <f t="shared" ref="I45" si="28">SUM(I47:I49)</f>
        <v>0</v>
      </c>
      <c r="J45" s="38">
        <f>J49+J48+J47</f>
        <v>0</v>
      </c>
      <c r="K45" s="38">
        <f t="shared" ref="K45" si="29">SUM(K47:K49)</f>
        <v>0</v>
      </c>
      <c r="L45" s="38">
        <f t="shared" ref="L45" si="30">SUM(L47:L49)</f>
        <v>0</v>
      </c>
      <c r="M45" s="38">
        <f t="shared" ref="M45" si="31">SUM(M47:M49)</f>
        <v>0</v>
      </c>
      <c r="N45" s="38">
        <f t="shared" ref="N45:Q45" si="32">SUM(N47:N49)</f>
        <v>0</v>
      </c>
      <c r="O45" s="38">
        <f t="shared" si="32"/>
        <v>0</v>
      </c>
      <c r="P45" s="38">
        <f t="shared" si="32"/>
        <v>0</v>
      </c>
      <c r="Q45" s="38">
        <f t="shared" si="32"/>
        <v>0</v>
      </c>
      <c r="R45" s="12" t="s">
        <v>32</v>
      </c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</row>
    <row r="46" spans="1:54" x14ac:dyDescent="0.25">
      <c r="A46" s="10"/>
      <c r="B46" s="1" t="s">
        <v>68</v>
      </c>
      <c r="C46" s="11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12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</row>
    <row r="47" spans="1:54" x14ac:dyDescent="0.25">
      <c r="A47" s="10">
        <v>29</v>
      </c>
      <c r="B47" s="1" t="s">
        <v>30</v>
      </c>
      <c r="C47" s="11"/>
      <c r="D47" s="38">
        <f>SUM(E47:N47)</f>
        <v>0</v>
      </c>
      <c r="E47" s="38"/>
      <c r="F47" s="38"/>
      <c r="G47" s="38"/>
      <c r="H47" s="38"/>
      <c r="I47" s="38"/>
      <c r="J47" s="38"/>
      <c r="K47" s="38">
        <v>0</v>
      </c>
      <c r="L47" s="38"/>
      <c r="M47" s="38"/>
      <c r="N47" s="38"/>
      <c r="O47" s="38"/>
      <c r="P47" s="38"/>
      <c r="Q47" s="38"/>
      <c r="R47" s="12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</row>
    <row r="48" spans="1:54" x14ac:dyDescent="0.25">
      <c r="A48" s="10">
        <v>30</v>
      </c>
      <c r="B48" s="1" t="s">
        <v>2</v>
      </c>
      <c r="C48" s="11"/>
      <c r="D48" s="38">
        <f>SUM(E48:N48)</f>
        <v>0</v>
      </c>
      <c r="E48" s="38"/>
      <c r="F48" s="38"/>
      <c r="G48" s="38"/>
      <c r="H48" s="38"/>
      <c r="I48" s="38"/>
      <c r="J48" s="38"/>
      <c r="K48" s="38">
        <v>0</v>
      </c>
      <c r="L48" s="38"/>
      <c r="M48" s="38"/>
      <c r="N48" s="38"/>
      <c r="O48" s="38"/>
      <c r="P48" s="38"/>
      <c r="Q48" s="38"/>
      <c r="R48" s="12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</row>
    <row r="49" spans="1:54" x14ac:dyDescent="0.25">
      <c r="A49" s="10">
        <v>31</v>
      </c>
      <c r="B49" s="1" t="s">
        <v>3</v>
      </c>
      <c r="C49" s="11"/>
      <c r="D49" s="38">
        <f>SUM(E49:N49)</f>
        <v>0</v>
      </c>
      <c r="E49" s="38"/>
      <c r="F49" s="38"/>
      <c r="G49" s="38"/>
      <c r="H49" s="38"/>
      <c r="I49" s="38"/>
      <c r="J49" s="38"/>
      <c r="K49" s="38">
        <v>0</v>
      </c>
      <c r="L49" s="38"/>
      <c r="M49" s="38"/>
      <c r="N49" s="38"/>
      <c r="O49" s="38"/>
      <c r="P49" s="38"/>
      <c r="Q49" s="38"/>
      <c r="R49" s="12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</row>
    <row r="50" spans="1:54" x14ac:dyDescent="0.25">
      <c r="A50" s="10"/>
      <c r="B50" s="1" t="str">
        <f t="shared" ref="B50:B53" si="33">B41</f>
        <v>2 этап:</v>
      </c>
      <c r="C50" s="11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12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</row>
    <row r="51" spans="1:54" ht="14.25" customHeight="1" x14ac:dyDescent="0.25">
      <c r="A51" s="10">
        <v>32</v>
      </c>
      <c r="B51" s="1" t="str">
        <f t="shared" si="33"/>
        <v>областной бюджет*</v>
      </c>
      <c r="C51" s="11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12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</row>
    <row r="52" spans="1:54" ht="15" customHeight="1" x14ac:dyDescent="0.25">
      <c r="A52" s="10">
        <v>33</v>
      </c>
      <c r="B52" s="1" t="str">
        <f t="shared" si="33"/>
        <v>местный бюджет софинансирование</v>
      </c>
      <c r="C52" s="11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12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</row>
    <row r="53" spans="1:54" x14ac:dyDescent="0.25">
      <c r="A53" s="10">
        <v>34</v>
      </c>
      <c r="B53" s="1" t="str">
        <f t="shared" si="33"/>
        <v xml:space="preserve">местный бюджет </v>
      </c>
      <c r="C53" s="11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12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</row>
    <row r="54" spans="1:54" x14ac:dyDescent="0.25">
      <c r="A54" s="10">
        <v>35</v>
      </c>
      <c r="B54" s="1" t="str">
        <f>$B$49</f>
        <v>внебюджетные источники</v>
      </c>
      <c r="C54" s="11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12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</row>
    <row r="55" spans="1:54" ht="42.75" x14ac:dyDescent="0.25">
      <c r="A55" s="10">
        <v>36</v>
      </c>
      <c r="B55" s="1" t="s">
        <v>44</v>
      </c>
      <c r="C55" s="11"/>
      <c r="D55" s="38">
        <f>D56+D57+D58</f>
        <v>0</v>
      </c>
      <c r="E55" s="38">
        <f t="shared" ref="E55" si="34">SUM(E56:E58)</f>
        <v>0</v>
      </c>
      <c r="F55" s="38">
        <f t="shared" ref="F55" si="35">SUM(F56:F58)</f>
        <v>0</v>
      </c>
      <c r="G55" s="38">
        <f t="shared" ref="G55" si="36">SUM(G56:G58)</f>
        <v>0</v>
      </c>
      <c r="H55" s="38">
        <f t="shared" ref="H55" si="37">SUM(H56:H58)</f>
        <v>0</v>
      </c>
      <c r="I55" s="38">
        <f t="shared" ref="I55" si="38">SUM(I56:I58)</f>
        <v>0</v>
      </c>
      <c r="J55" s="38">
        <v>0</v>
      </c>
      <c r="K55" s="38">
        <f t="shared" ref="K55" si="39">SUM(K56:K58)</f>
        <v>0</v>
      </c>
      <c r="L55" s="38">
        <f t="shared" ref="L55" si="40">SUM(L56:L58)</f>
        <v>0</v>
      </c>
      <c r="M55" s="38">
        <f t="shared" ref="M55" si="41">SUM(M56:M58)</f>
        <v>0</v>
      </c>
      <c r="N55" s="38">
        <f t="shared" ref="N55:Q55" si="42">SUM(N56:N58)</f>
        <v>0</v>
      </c>
      <c r="O55" s="38">
        <f t="shared" si="42"/>
        <v>0</v>
      </c>
      <c r="P55" s="38">
        <f t="shared" si="42"/>
        <v>0</v>
      </c>
      <c r="Q55" s="38">
        <f t="shared" si="42"/>
        <v>0</v>
      </c>
      <c r="R55" s="12" t="s">
        <v>32</v>
      </c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</row>
    <row r="56" spans="1:54" x14ac:dyDescent="0.25">
      <c r="A56" s="10">
        <v>37</v>
      </c>
      <c r="B56" s="1" t="s">
        <v>1</v>
      </c>
      <c r="C56" s="11"/>
      <c r="D56" s="38">
        <f>E56+F56+G56+H56+I56+J56+K56</f>
        <v>0</v>
      </c>
      <c r="E56" s="38"/>
      <c r="F56" s="38"/>
      <c r="G56" s="38"/>
      <c r="H56" s="38"/>
      <c r="I56" s="38"/>
      <c r="J56" s="38"/>
      <c r="K56" s="38">
        <v>0</v>
      </c>
      <c r="L56" s="38"/>
      <c r="M56" s="38"/>
      <c r="N56" s="38"/>
      <c r="O56" s="38"/>
      <c r="P56" s="38"/>
      <c r="Q56" s="38"/>
      <c r="R56" s="12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</row>
    <row r="57" spans="1:54" x14ac:dyDescent="0.25">
      <c r="A57" s="10">
        <v>38</v>
      </c>
      <c r="B57" s="1" t="s">
        <v>2</v>
      </c>
      <c r="C57" s="11"/>
      <c r="D57" s="38">
        <f>SUM(E57:N57)</f>
        <v>0</v>
      </c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12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</row>
    <row r="58" spans="1:54" x14ac:dyDescent="0.25">
      <c r="A58" s="10">
        <v>39</v>
      </c>
      <c r="B58" s="1" t="s">
        <v>3</v>
      </c>
      <c r="C58" s="11"/>
      <c r="D58" s="38">
        <f>E58+F58+G58+H58+I58+J58+K58</f>
        <v>0</v>
      </c>
      <c r="E58" s="38"/>
      <c r="F58" s="38"/>
      <c r="G58" s="38"/>
      <c r="H58" s="38"/>
      <c r="I58" s="38"/>
      <c r="J58" s="38"/>
      <c r="K58" s="38">
        <v>0</v>
      </c>
      <c r="L58" s="38"/>
      <c r="M58" s="38"/>
      <c r="N58" s="38"/>
      <c r="O58" s="38"/>
      <c r="P58" s="38"/>
      <c r="Q58" s="38"/>
      <c r="R58" s="12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</row>
    <row r="59" spans="1:54" ht="57" x14ac:dyDescent="0.25">
      <c r="A59" s="10">
        <v>40</v>
      </c>
      <c r="B59" s="1" t="s">
        <v>45</v>
      </c>
      <c r="C59" s="11"/>
      <c r="D59" s="38">
        <f>D60+D61+D62</f>
        <v>0</v>
      </c>
      <c r="E59" s="38">
        <f t="shared" ref="E59" si="43">SUM(E60:E62)</f>
        <v>0</v>
      </c>
      <c r="F59" s="38">
        <f t="shared" ref="F59" si="44">SUM(F60:F62)</f>
        <v>0</v>
      </c>
      <c r="G59" s="38">
        <f t="shared" ref="G59" si="45">SUM(G60:G62)</f>
        <v>0</v>
      </c>
      <c r="H59" s="38">
        <f t="shared" ref="H59" si="46">SUM(H60:H62)</f>
        <v>0</v>
      </c>
      <c r="I59" s="38">
        <f t="shared" ref="I59" si="47">SUM(I60:I62)</f>
        <v>0</v>
      </c>
      <c r="J59" s="38">
        <f t="shared" ref="J59" si="48">SUM(J60:J62)</f>
        <v>0</v>
      </c>
      <c r="K59" s="38">
        <f>SUM(K60:K62)</f>
        <v>0</v>
      </c>
      <c r="L59" s="38">
        <f>SUM(L60:L62)</f>
        <v>0</v>
      </c>
      <c r="M59" s="38">
        <f t="shared" ref="M59" si="49">SUM(M60:M62)</f>
        <v>0</v>
      </c>
      <c r="N59" s="38">
        <f t="shared" ref="N59:Q59" si="50">SUM(N60:N62)</f>
        <v>0</v>
      </c>
      <c r="O59" s="38">
        <f t="shared" si="50"/>
        <v>0</v>
      </c>
      <c r="P59" s="38">
        <f t="shared" si="50"/>
        <v>0</v>
      </c>
      <c r="Q59" s="38">
        <f t="shared" si="50"/>
        <v>0</v>
      </c>
      <c r="R59" s="12" t="s">
        <v>32</v>
      </c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</row>
    <row r="60" spans="1:54" x14ac:dyDescent="0.25">
      <c r="A60" s="10">
        <v>41</v>
      </c>
      <c r="B60" s="1" t="s">
        <v>1</v>
      </c>
      <c r="C60" s="11"/>
      <c r="D60" s="38">
        <f>E60+F60+G60+H60+I60+J60+K60</f>
        <v>0</v>
      </c>
      <c r="E60" s="38"/>
      <c r="F60" s="38"/>
      <c r="G60" s="38"/>
      <c r="H60" s="38"/>
      <c r="I60" s="38"/>
      <c r="J60" s="38"/>
      <c r="K60" s="38">
        <v>0</v>
      </c>
      <c r="L60" s="38"/>
      <c r="M60" s="38"/>
      <c r="N60" s="38"/>
      <c r="O60" s="38"/>
      <c r="P60" s="38"/>
      <c r="Q60" s="38"/>
      <c r="R60" s="12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</row>
    <row r="61" spans="1:54" x14ac:dyDescent="0.25">
      <c r="A61" s="10">
        <v>42</v>
      </c>
      <c r="B61" s="1" t="s">
        <v>2</v>
      </c>
      <c r="C61" s="11"/>
      <c r="D61" s="38">
        <f>SUM(E61:N61)</f>
        <v>0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12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</row>
    <row r="62" spans="1:54" x14ac:dyDescent="0.25">
      <c r="A62" s="10">
        <v>43</v>
      </c>
      <c r="B62" s="1" t="s">
        <v>3</v>
      </c>
      <c r="C62" s="11"/>
      <c r="D62" s="38">
        <f>E62+F62+G62+H62+I62+J62+K62</f>
        <v>0</v>
      </c>
      <c r="E62" s="38"/>
      <c r="F62" s="38"/>
      <c r="G62" s="38"/>
      <c r="H62" s="38"/>
      <c r="I62" s="38"/>
      <c r="J62" s="38"/>
      <c r="K62" s="38">
        <v>0</v>
      </c>
      <c r="L62" s="38"/>
      <c r="M62" s="38"/>
      <c r="N62" s="38"/>
      <c r="O62" s="38"/>
      <c r="P62" s="38"/>
      <c r="Q62" s="38"/>
      <c r="R62" s="12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</row>
    <row r="63" spans="1:54" ht="57" x14ac:dyDescent="0.25">
      <c r="A63" s="10">
        <v>44</v>
      </c>
      <c r="B63" s="1" t="s">
        <v>46</v>
      </c>
      <c r="C63" s="11"/>
      <c r="D63" s="38">
        <f>D64+D65+D66</f>
        <v>0</v>
      </c>
      <c r="E63" s="38">
        <f t="shared" ref="E63" si="51">SUM(E64:E66)</f>
        <v>0</v>
      </c>
      <c r="F63" s="38">
        <f t="shared" ref="F63" si="52">SUM(F64:F66)</f>
        <v>0</v>
      </c>
      <c r="G63" s="38">
        <f t="shared" ref="G63" si="53">SUM(G64:G66)</f>
        <v>0</v>
      </c>
      <c r="H63" s="38">
        <f t="shared" ref="H63" si="54">SUM(H64:H66)</f>
        <v>0</v>
      </c>
      <c r="I63" s="38">
        <f t="shared" ref="I63" si="55">SUM(I64:I66)</f>
        <v>0</v>
      </c>
      <c r="J63" s="38">
        <f t="shared" ref="J63" si="56">SUM(J64:J66)</f>
        <v>0</v>
      </c>
      <c r="K63" s="38">
        <f t="shared" ref="K63" si="57">SUM(K64:K66)</f>
        <v>0</v>
      </c>
      <c r="L63" s="38">
        <f t="shared" ref="L63" si="58">SUM(L64:L66)</f>
        <v>0</v>
      </c>
      <c r="M63" s="38">
        <f t="shared" ref="M63" si="59">SUM(M64:M66)</f>
        <v>0</v>
      </c>
      <c r="N63" s="38">
        <f t="shared" ref="N63:Q63" si="60">SUM(N64:N66)</f>
        <v>0</v>
      </c>
      <c r="O63" s="38">
        <f t="shared" si="60"/>
        <v>0</v>
      </c>
      <c r="P63" s="38">
        <f t="shared" si="60"/>
        <v>0</v>
      </c>
      <c r="Q63" s="38">
        <f t="shared" si="60"/>
        <v>0</v>
      </c>
      <c r="R63" s="12" t="s">
        <v>32</v>
      </c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</row>
    <row r="64" spans="1:54" x14ac:dyDescent="0.25">
      <c r="A64" s="10">
        <v>45</v>
      </c>
      <c r="B64" s="1" t="s">
        <v>1</v>
      </c>
      <c r="C64" s="11"/>
      <c r="D64" s="38">
        <f>SUM(E64:N64)</f>
        <v>0</v>
      </c>
      <c r="E64" s="38"/>
      <c r="F64" s="38"/>
      <c r="G64" s="38"/>
      <c r="H64" s="38"/>
      <c r="I64" s="38"/>
      <c r="J64" s="38"/>
      <c r="K64" s="38"/>
      <c r="L64" s="38">
        <v>0</v>
      </c>
      <c r="M64" s="38"/>
      <c r="N64" s="38"/>
      <c r="O64" s="38"/>
      <c r="P64" s="38"/>
      <c r="Q64" s="38"/>
      <c r="R64" s="12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</row>
    <row r="65" spans="1:54" x14ac:dyDescent="0.25">
      <c r="A65" s="10">
        <v>46</v>
      </c>
      <c r="B65" s="1" t="s">
        <v>2</v>
      </c>
      <c r="C65" s="11"/>
      <c r="D65" s="38">
        <f>SUM(E65:N65)</f>
        <v>0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12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</row>
    <row r="66" spans="1:54" x14ac:dyDescent="0.25">
      <c r="A66" s="10">
        <v>47</v>
      </c>
      <c r="B66" s="1" t="s">
        <v>3</v>
      </c>
      <c r="C66" s="11"/>
      <c r="D66" s="38">
        <f>SUM(E66:N66)</f>
        <v>0</v>
      </c>
      <c r="E66" s="38"/>
      <c r="F66" s="38"/>
      <c r="G66" s="38"/>
      <c r="H66" s="38"/>
      <c r="I66" s="38"/>
      <c r="J66" s="38"/>
      <c r="K66" s="38"/>
      <c r="L66" s="38">
        <v>0</v>
      </c>
      <c r="M66" s="38"/>
      <c r="N66" s="38"/>
      <c r="O66" s="38"/>
      <c r="P66" s="38"/>
      <c r="Q66" s="38"/>
      <c r="R66" s="12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</row>
    <row r="67" spans="1:54" ht="42.75" x14ac:dyDescent="0.25">
      <c r="A67" s="10">
        <v>48</v>
      </c>
      <c r="B67" s="1" t="s">
        <v>47</v>
      </c>
      <c r="C67" s="11"/>
      <c r="D67" s="38">
        <f>D68+D69+D70</f>
        <v>0</v>
      </c>
      <c r="E67" s="38">
        <f t="shared" ref="E67" si="61">SUM(E68:E70)</f>
        <v>0</v>
      </c>
      <c r="F67" s="38">
        <f t="shared" ref="F67" si="62">SUM(F68:F70)</f>
        <v>0</v>
      </c>
      <c r="G67" s="38">
        <f t="shared" ref="G67" si="63">SUM(G68:G70)</f>
        <v>0</v>
      </c>
      <c r="H67" s="38">
        <f t="shared" ref="H67" si="64">SUM(H68:H70)</f>
        <v>0</v>
      </c>
      <c r="I67" s="38">
        <f t="shared" ref="I67" si="65">SUM(I68:I70)</f>
        <v>0</v>
      </c>
      <c r="J67" s="38">
        <f t="shared" ref="J67" si="66">SUM(J68:J70)</f>
        <v>0</v>
      </c>
      <c r="K67" s="38">
        <f t="shared" ref="K67" si="67">SUM(K68:K70)</f>
        <v>0</v>
      </c>
      <c r="L67" s="38">
        <f t="shared" ref="L67" si="68">SUM(L68:L70)</f>
        <v>0</v>
      </c>
      <c r="M67" s="38">
        <f t="shared" ref="M67" si="69">SUM(M68:M70)</f>
        <v>0</v>
      </c>
      <c r="N67" s="38">
        <f t="shared" ref="N67:Q67" si="70">SUM(N68:N70)</f>
        <v>0</v>
      </c>
      <c r="O67" s="38">
        <f t="shared" si="70"/>
        <v>0</v>
      </c>
      <c r="P67" s="38">
        <f t="shared" si="70"/>
        <v>0</v>
      </c>
      <c r="Q67" s="38">
        <f t="shared" si="70"/>
        <v>0</v>
      </c>
      <c r="R67" s="12" t="s">
        <v>32</v>
      </c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</row>
    <row r="68" spans="1:54" x14ac:dyDescent="0.25">
      <c r="A68" s="10">
        <v>49</v>
      </c>
      <c r="B68" s="1" t="s">
        <v>1</v>
      </c>
      <c r="C68" s="11"/>
      <c r="D68" s="38">
        <f>SUM(E68:N68)</f>
        <v>0</v>
      </c>
      <c r="E68" s="38"/>
      <c r="F68" s="38"/>
      <c r="G68" s="38"/>
      <c r="H68" s="38"/>
      <c r="I68" s="38"/>
      <c r="J68" s="38"/>
      <c r="K68" s="38"/>
      <c r="L68" s="38"/>
      <c r="M68" s="38">
        <v>0</v>
      </c>
      <c r="N68" s="38"/>
      <c r="O68" s="38"/>
      <c r="P68" s="38"/>
      <c r="Q68" s="38"/>
      <c r="R68" s="12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</row>
    <row r="69" spans="1:54" x14ac:dyDescent="0.25">
      <c r="A69" s="10">
        <v>50</v>
      </c>
      <c r="B69" s="1" t="s">
        <v>2</v>
      </c>
      <c r="C69" s="11"/>
      <c r="D69" s="38">
        <f>SUM(E69:N69)</f>
        <v>0</v>
      </c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12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</row>
    <row r="70" spans="1:54" x14ac:dyDescent="0.25">
      <c r="A70" s="10">
        <v>51</v>
      </c>
      <c r="B70" s="1" t="s">
        <v>3</v>
      </c>
      <c r="C70" s="11"/>
      <c r="D70" s="38">
        <f>SUM(E70:N70)</f>
        <v>0</v>
      </c>
      <c r="E70" s="38"/>
      <c r="F70" s="38"/>
      <c r="G70" s="38"/>
      <c r="H70" s="38"/>
      <c r="I70" s="38"/>
      <c r="J70" s="38"/>
      <c r="K70" s="38"/>
      <c r="L70" s="38"/>
      <c r="M70" s="38">
        <v>0</v>
      </c>
      <c r="N70" s="38"/>
      <c r="O70" s="38"/>
      <c r="P70" s="38"/>
      <c r="Q70" s="38"/>
      <c r="R70" s="12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</row>
    <row r="71" spans="1:54" ht="42.75" x14ac:dyDescent="0.25">
      <c r="A71" s="10">
        <v>52</v>
      </c>
      <c r="B71" s="1" t="s">
        <v>48</v>
      </c>
      <c r="C71" s="11"/>
      <c r="D71" s="38">
        <f>D72+D73+D74</f>
        <v>0</v>
      </c>
      <c r="E71" s="38">
        <f t="shared" ref="E71" si="71">SUM(E72:E74)</f>
        <v>0</v>
      </c>
      <c r="F71" s="38">
        <f t="shared" ref="F71" si="72">SUM(F72:F74)</f>
        <v>0</v>
      </c>
      <c r="G71" s="38">
        <f t="shared" ref="G71" si="73">SUM(G72:G74)</f>
        <v>0</v>
      </c>
      <c r="H71" s="38">
        <f t="shared" ref="H71" si="74">SUM(H72:H74)</f>
        <v>0</v>
      </c>
      <c r="I71" s="38">
        <f t="shared" ref="I71" si="75">SUM(I72:I74)</f>
        <v>0</v>
      </c>
      <c r="J71" s="38">
        <f t="shared" ref="J71" si="76">SUM(J72:J74)</f>
        <v>0</v>
      </c>
      <c r="K71" s="38">
        <f t="shared" ref="K71" si="77">SUM(K72:K74)</f>
        <v>0</v>
      </c>
      <c r="L71" s="38">
        <f t="shared" ref="L71" si="78">SUM(L72:L74)</f>
        <v>0</v>
      </c>
      <c r="M71" s="38">
        <f t="shared" ref="M71" si="79">SUM(M72:M74)</f>
        <v>0</v>
      </c>
      <c r="N71" s="38">
        <f t="shared" ref="N71:Q71" si="80">SUM(N72:N74)</f>
        <v>0</v>
      </c>
      <c r="O71" s="38">
        <f t="shared" si="80"/>
        <v>0</v>
      </c>
      <c r="P71" s="38">
        <f t="shared" si="80"/>
        <v>0</v>
      </c>
      <c r="Q71" s="38">
        <f t="shared" si="80"/>
        <v>0</v>
      </c>
      <c r="R71" s="12" t="s">
        <v>32</v>
      </c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</row>
    <row r="72" spans="1:54" x14ac:dyDescent="0.25">
      <c r="A72" s="10">
        <v>53</v>
      </c>
      <c r="B72" s="1" t="s">
        <v>1</v>
      </c>
      <c r="C72" s="11"/>
      <c r="D72" s="38">
        <f>SUM(E72:N72)</f>
        <v>0</v>
      </c>
      <c r="E72" s="38"/>
      <c r="F72" s="38"/>
      <c r="G72" s="38"/>
      <c r="H72" s="38"/>
      <c r="I72" s="38"/>
      <c r="J72" s="38"/>
      <c r="K72" s="38"/>
      <c r="L72" s="38"/>
      <c r="M72" s="38"/>
      <c r="N72" s="38">
        <v>0</v>
      </c>
      <c r="O72" s="38">
        <v>0</v>
      </c>
      <c r="P72" s="38">
        <v>0</v>
      </c>
      <c r="Q72" s="38">
        <v>0</v>
      </c>
      <c r="R72" s="12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</row>
    <row r="73" spans="1:54" x14ac:dyDescent="0.25">
      <c r="A73" s="10">
        <v>54</v>
      </c>
      <c r="B73" s="1" t="s">
        <v>2</v>
      </c>
      <c r="C73" s="11"/>
      <c r="D73" s="38">
        <f>SUM(E73:N73)</f>
        <v>0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12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</row>
    <row r="74" spans="1:54" x14ac:dyDescent="0.25">
      <c r="A74" s="10">
        <v>55</v>
      </c>
      <c r="B74" s="1" t="s">
        <v>3</v>
      </c>
      <c r="C74" s="11"/>
      <c r="D74" s="38">
        <f>SUM(E74:N74)</f>
        <v>0</v>
      </c>
      <c r="E74" s="38"/>
      <c r="F74" s="38"/>
      <c r="G74" s="38"/>
      <c r="H74" s="38"/>
      <c r="I74" s="38"/>
      <c r="J74" s="38"/>
      <c r="K74" s="38"/>
      <c r="L74" s="38"/>
      <c r="M74" s="38"/>
      <c r="N74" s="38">
        <v>0</v>
      </c>
      <c r="O74" s="38">
        <v>0</v>
      </c>
      <c r="P74" s="38">
        <v>0</v>
      </c>
      <c r="Q74" s="38">
        <v>0</v>
      </c>
      <c r="R74" s="12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</row>
    <row r="75" spans="1:54" ht="57.75" x14ac:dyDescent="0.25">
      <c r="A75" s="10">
        <v>56</v>
      </c>
      <c r="B75" s="18" t="s">
        <v>49</v>
      </c>
      <c r="C75" s="11"/>
      <c r="D75" s="38">
        <f t="shared" ref="D75" si="81">E75+F75+G75+H75+I75+J75+K75</f>
        <v>1048.52</v>
      </c>
      <c r="E75" s="38">
        <f t="shared" ref="E75" si="82">SUM(E76:E78)</f>
        <v>1048.52</v>
      </c>
      <c r="F75" s="38">
        <f t="shared" ref="F75" si="83">SUM(F76:F78)</f>
        <v>0</v>
      </c>
      <c r="G75" s="38">
        <f t="shared" ref="G75" si="84">SUM(G76:G78)</f>
        <v>0</v>
      </c>
      <c r="H75" s="38">
        <f t="shared" ref="H75" si="85">SUM(H76:H78)</f>
        <v>0</v>
      </c>
      <c r="I75" s="38">
        <f t="shared" ref="I75" si="86">SUM(I76:I78)</f>
        <v>0</v>
      </c>
      <c r="J75" s="38">
        <f t="shared" ref="J75" si="87">SUM(J76:J78)</f>
        <v>0</v>
      </c>
      <c r="K75" s="38">
        <f t="shared" ref="K75" si="88">SUM(K76:K78)</f>
        <v>0</v>
      </c>
      <c r="L75" s="38">
        <f t="shared" ref="L75" si="89">SUM(L76:L78)</f>
        <v>0</v>
      </c>
      <c r="M75" s="38">
        <f t="shared" ref="M75" si="90">SUM(M76:M78)</f>
        <v>0</v>
      </c>
      <c r="N75" s="38">
        <f t="shared" ref="N75:Q75" si="91">SUM(N76:N78)</f>
        <v>0</v>
      </c>
      <c r="O75" s="38">
        <f t="shared" si="91"/>
        <v>0</v>
      </c>
      <c r="P75" s="38">
        <f t="shared" si="91"/>
        <v>0</v>
      </c>
      <c r="Q75" s="38">
        <f t="shared" si="91"/>
        <v>0</v>
      </c>
      <c r="R75" s="12">
        <v>12</v>
      </c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</row>
    <row r="76" spans="1:54" x14ac:dyDescent="0.25">
      <c r="A76" s="10">
        <v>57</v>
      </c>
      <c r="B76" s="1" t="s">
        <v>1</v>
      </c>
      <c r="C76" s="11"/>
      <c r="D76" s="38">
        <f>SUM(E76:N76)</f>
        <v>0</v>
      </c>
      <c r="E76" s="38">
        <v>0</v>
      </c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12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</row>
    <row r="77" spans="1:54" x14ac:dyDescent="0.25">
      <c r="A77" s="10">
        <v>58</v>
      </c>
      <c r="B77" s="1" t="s">
        <v>2</v>
      </c>
      <c r="C77" s="11"/>
      <c r="D77" s="38">
        <f>SUM(E77:N77)</f>
        <v>1048.52</v>
      </c>
      <c r="E77" s="38">
        <v>1048.52</v>
      </c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12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</row>
    <row r="78" spans="1:54" x14ac:dyDescent="0.25">
      <c r="A78" s="10">
        <v>59</v>
      </c>
      <c r="B78" s="1" t="s">
        <v>3</v>
      </c>
      <c r="C78" s="11"/>
      <c r="D78" s="38">
        <f>SUM(E78:N78)</f>
        <v>0</v>
      </c>
      <c r="E78" s="38">
        <v>0</v>
      </c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12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</row>
    <row r="79" spans="1:54" ht="28.5" x14ac:dyDescent="0.25">
      <c r="A79" s="10">
        <v>60</v>
      </c>
      <c r="B79" s="1" t="s">
        <v>50</v>
      </c>
      <c r="C79" s="11"/>
      <c r="D79" s="38">
        <f>E79+F79+G79+H79+I79+J79+K79</f>
        <v>100</v>
      </c>
      <c r="E79" s="38">
        <f t="shared" ref="E79:K79" si="92">E80</f>
        <v>100</v>
      </c>
      <c r="F79" s="38">
        <f t="shared" si="92"/>
        <v>0</v>
      </c>
      <c r="G79" s="38">
        <f t="shared" si="92"/>
        <v>0</v>
      </c>
      <c r="H79" s="38">
        <f t="shared" si="92"/>
        <v>0</v>
      </c>
      <c r="I79" s="38">
        <f t="shared" si="92"/>
        <v>0</v>
      </c>
      <c r="J79" s="38">
        <f t="shared" si="92"/>
        <v>0</v>
      </c>
      <c r="K79" s="38">
        <f t="shared" si="92"/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12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</row>
    <row r="80" spans="1:54" x14ac:dyDescent="0.25">
      <c r="A80" s="10">
        <v>61</v>
      </c>
      <c r="B80" s="1" t="s">
        <v>2</v>
      </c>
      <c r="C80" s="11"/>
      <c r="D80" s="38">
        <f>SUM(E80:N80)</f>
        <v>100</v>
      </c>
      <c r="E80" s="38">
        <v>100</v>
      </c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12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</row>
    <row r="81" spans="1:54" ht="57" x14ac:dyDescent="0.25">
      <c r="A81" s="10">
        <v>62</v>
      </c>
      <c r="B81" s="1" t="s">
        <v>72</v>
      </c>
      <c r="C81" s="11"/>
      <c r="D81" s="38">
        <f>D82+D83+D84</f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12" t="s">
        <v>32</v>
      </c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</row>
    <row r="82" spans="1:54" x14ac:dyDescent="0.25">
      <c r="A82" s="10">
        <v>63</v>
      </c>
      <c r="B82" s="1" t="s">
        <v>30</v>
      </c>
      <c r="C82" s="11"/>
      <c r="D82" s="38">
        <f>K82</f>
        <v>0</v>
      </c>
      <c r="E82" s="38"/>
      <c r="F82" s="38"/>
      <c r="G82" s="38"/>
      <c r="H82" s="38"/>
      <c r="I82" s="38"/>
      <c r="J82" s="38"/>
      <c r="K82" s="38">
        <v>0</v>
      </c>
      <c r="L82" s="38"/>
      <c r="M82" s="38"/>
      <c r="N82" s="38"/>
      <c r="O82" s="38"/>
      <c r="P82" s="38"/>
      <c r="Q82" s="38"/>
      <c r="R82" s="12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</row>
    <row r="83" spans="1:54" x14ac:dyDescent="0.25">
      <c r="A83" s="10">
        <v>64</v>
      </c>
      <c r="B83" s="1" t="s">
        <v>2</v>
      </c>
      <c r="C83" s="11"/>
      <c r="D83" s="38">
        <f>K83</f>
        <v>0</v>
      </c>
      <c r="E83" s="38"/>
      <c r="F83" s="38"/>
      <c r="G83" s="38"/>
      <c r="H83" s="38"/>
      <c r="I83" s="38"/>
      <c r="J83" s="38"/>
      <c r="K83" s="38">
        <v>0</v>
      </c>
      <c r="L83" s="38"/>
      <c r="M83" s="38"/>
      <c r="N83" s="38"/>
      <c r="O83" s="38"/>
      <c r="P83" s="38"/>
      <c r="Q83" s="38"/>
      <c r="R83" s="12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</row>
    <row r="84" spans="1:54" x14ac:dyDescent="0.25">
      <c r="A84" s="10">
        <v>65</v>
      </c>
      <c r="B84" s="1" t="s">
        <v>3</v>
      </c>
      <c r="C84" s="11"/>
      <c r="D84" s="38">
        <v>0</v>
      </c>
      <c r="E84" s="38"/>
      <c r="F84" s="38"/>
      <c r="G84" s="38"/>
      <c r="H84" s="38"/>
      <c r="I84" s="38"/>
      <c r="J84" s="38"/>
      <c r="K84" s="38">
        <v>0</v>
      </c>
      <c r="L84" s="38"/>
      <c r="M84" s="38"/>
      <c r="N84" s="38"/>
      <c r="O84" s="38"/>
      <c r="P84" s="38"/>
      <c r="Q84" s="38"/>
      <c r="R84" s="12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</row>
    <row r="85" spans="1:54" ht="71.25" x14ac:dyDescent="0.25">
      <c r="A85" s="10">
        <v>66</v>
      </c>
      <c r="B85" s="1" t="s">
        <v>70</v>
      </c>
      <c r="C85" s="11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>
        <f>N86+N87+N88</f>
        <v>0</v>
      </c>
      <c r="O85" s="38">
        <f t="shared" ref="O85:Q85" si="93">O86+O87+O88</f>
        <v>0</v>
      </c>
      <c r="P85" s="38">
        <f t="shared" si="93"/>
        <v>0</v>
      </c>
      <c r="Q85" s="38">
        <f t="shared" si="93"/>
        <v>0</v>
      </c>
      <c r="R85" s="12" t="s">
        <v>32</v>
      </c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</row>
    <row r="86" spans="1:54" x14ac:dyDescent="0.25">
      <c r="A86" s="10">
        <v>67</v>
      </c>
      <c r="B86" s="1" t="s">
        <v>30</v>
      </c>
      <c r="C86" s="11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>
        <v>0</v>
      </c>
      <c r="O86" s="38">
        <v>0</v>
      </c>
      <c r="P86" s="38">
        <v>0</v>
      </c>
      <c r="Q86" s="38">
        <v>0</v>
      </c>
      <c r="R86" s="12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</row>
    <row r="87" spans="1:54" x14ac:dyDescent="0.25">
      <c r="A87" s="10">
        <v>68</v>
      </c>
      <c r="B87" s="1" t="s">
        <v>2</v>
      </c>
      <c r="C87" s="11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>
        <v>0</v>
      </c>
      <c r="O87" s="38">
        <v>0</v>
      </c>
      <c r="P87" s="38">
        <v>0</v>
      </c>
      <c r="Q87" s="38">
        <v>0</v>
      </c>
      <c r="R87" s="12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</row>
    <row r="88" spans="1:54" x14ac:dyDescent="0.25">
      <c r="A88" s="10">
        <v>69</v>
      </c>
      <c r="B88" s="1" t="s">
        <v>3</v>
      </c>
      <c r="C88" s="11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>
        <v>0</v>
      </c>
      <c r="O88" s="38">
        <v>0</v>
      </c>
      <c r="P88" s="38">
        <v>0</v>
      </c>
      <c r="Q88" s="38">
        <v>0</v>
      </c>
      <c r="R88" s="12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</row>
    <row r="89" spans="1:54" ht="71.25" x14ac:dyDescent="0.25">
      <c r="A89" s="10">
        <v>70</v>
      </c>
      <c r="B89" s="1" t="s">
        <v>71</v>
      </c>
      <c r="C89" s="11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>
        <f>N90+N91+N92</f>
        <v>0</v>
      </c>
      <c r="O89" s="38">
        <f t="shared" ref="O89:Q89" si="94">O90+O91+O92</f>
        <v>0</v>
      </c>
      <c r="P89" s="38">
        <f t="shared" si="94"/>
        <v>0</v>
      </c>
      <c r="Q89" s="38">
        <f t="shared" si="94"/>
        <v>0</v>
      </c>
      <c r="R89" s="12" t="s">
        <v>32</v>
      </c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</row>
    <row r="90" spans="1:54" x14ac:dyDescent="0.25">
      <c r="A90" s="10">
        <v>71</v>
      </c>
      <c r="B90" s="1" t="s">
        <v>30</v>
      </c>
      <c r="C90" s="11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>
        <v>0</v>
      </c>
      <c r="O90" s="38">
        <v>0</v>
      </c>
      <c r="P90" s="38">
        <v>0</v>
      </c>
      <c r="Q90" s="38">
        <v>0</v>
      </c>
      <c r="R90" s="12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</row>
    <row r="91" spans="1:54" x14ac:dyDescent="0.25">
      <c r="A91" s="10">
        <v>72</v>
      </c>
      <c r="B91" s="1" t="s">
        <v>2</v>
      </c>
      <c r="C91" s="11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>
        <v>0</v>
      </c>
      <c r="O91" s="38">
        <v>0</v>
      </c>
      <c r="P91" s="38">
        <v>0</v>
      </c>
      <c r="Q91" s="38">
        <v>0</v>
      </c>
      <c r="R91" s="12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</row>
    <row r="92" spans="1:54" x14ac:dyDescent="0.25">
      <c r="A92" s="10">
        <v>73</v>
      </c>
      <c r="B92" s="1" t="s">
        <v>3</v>
      </c>
      <c r="C92" s="1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>
        <v>0</v>
      </c>
      <c r="O92" s="38">
        <v>0</v>
      </c>
      <c r="P92" s="38">
        <v>0</v>
      </c>
      <c r="Q92" s="38">
        <v>0</v>
      </c>
      <c r="R92" s="12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</row>
    <row r="93" spans="1:54" ht="42.75" x14ac:dyDescent="0.25">
      <c r="A93" s="20">
        <v>74</v>
      </c>
      <c r="B93" s="21" t="s">
        <v>51</v>
      </c>
      <c r="C93" s="22" t="s">
        <v>28</v>
      </c>
      <c r="D93" s="45">
        <f t="shared" ref="D93:N93" si="95">D94+D95+D96</f>
        <v>44.320999999999998</v>
      </c>
      <c r="E93" s="43">
        <f>E94+E95+E96</f>
        <v>0</v>
      </c>
      <c r="F93" s="43">
        <f t="shared" si="95"/>
        <v>0</v>
      </c>
      <c r="G93" s="45">
        <f t="shared" si="95"/>
        <v>44.320999999999998</v>
      </c>
      <c r="H93" s="43">
        <f t="shared" si="95"/>
        <v>0</v>
      </c>
      <c r="I93" s="43">
        <f t="shared" si="95"/>
        <v>0</v>
      </c>
      <c r="J93" s="43">
        <f t="shared" si="95"/>
        <v>0</v>
      </c>
      <c r="K93" s="43">
        <f t="shared" si="95"/>
        <v>0</v>
      </c>
      <c r="L93" s="43">
        <f t="shared" si="95"/>
        <v>0</v>
      </c>
      <c r="M93" s="43">
        <f t="shared" si="95"/>
        <v>0</v>
      </c>
      <c r="N93" s="43">
        <f t="shared" si="95"/>
        <v>0</v>
      </c>
      <c r="O93" s="43">
        <f t="shared" ref="O93:Q93" si="96">O94+O95+O96</f>
        <v>0</v>
      </c>
      <c r="P93" s="43">
        <f t="shared" si="96"/>
        <v>0</v>
      </c>
      <c r="Q93" s="43">
        <f t="shared" si="96"/>
        <v>0</v>
      </c>
      <c r="R93" s="23" t="s">
        <v>21</v>
      </c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</row>
    <row r="94" spans="1:54" x14ac:dyDescent="0.25">
      <c r="A94" s="10">
        <v>75</v>
      </c>
      <c r="B94" s="1" t="s">
        <v>30</v>
      </c>
      <c r="C94" s="11"/>
      <c r="D94" s="38">
        <f>SUM(E94:N94)</f>
        <v>0</v>
      </c>
      <c r="E94" s="38"/>
      <c r="F94" s="38"/>
      <c r="G94" s="38">
        <v>0</v>
      </c>
      <c r="H94" s="38"/>
      <c r="I94" s="38"/>
      <c r="J94" s="38">
        <v>0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12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</row>
    <row r="95" spans="1:54" x14ac:dyDescent="0.25">
      <c r="A95" s="10">
        <v>76</v>
      </c>
      <c r="B95" s="1" t="s">
        <v>2</v>
      </c>
      <c r="C95" s="11"/>
      <c r="D95" s="40">
        <f>SUM(E95:N95)</f>
        <v>44.320999999999998</v>
      </c>
      <c r="E95" s="38"/>
      <c r="F95" s="38"/>
      <c r="G95" s="40">
        <v>44.320999999999998</v>
      </c>
      <c r="H95" s="38"/>
      <c r="I95" s="38"/>
      <c r="J95" s="38"/>
      <c r="K95" s="38">
        <v>0</v>
      </c>
      <c r="L95" s="38"/>
      <c r="M95" s="38"/>
      <c r="N95" s="38"/>
      <c r="O95" s="38"/>
      <c r="P95" s="38"/>
      <c r="Q95" s="38"/>
      <c r="R95" s="12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</row>
    <row r="96" spans="1:54" x14ac:dyDescent="0.25">
      <c r="A96" s="10">
        <v>77</v>
      </c>
      <c r="B96" s="1" t="s">
        <v>31</v>
      </c>
      <c r="C96" s="11"/>
      <c r="D96" s="38">
        <f>SUM(E96:N96)</f>
        <v>0</v>
      </c>
      <c r="E96" s="38"/>
      <c r="F96" s="38"/>
      <c r="G96" s="38">
        <v>0</v>
      </c>
      <c r="H96" s="38"/>
      <c r="I96" s="38"/>
      <c r="J96" s="38">
        <v>0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12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</row>
    <row r="97" spans="1:54" ht="57" x14ac:dyDescent="0.25">
      <c r="A97" s="20">
        <v>78</v>
      </c>
      <c r="B97" s="24" t="s">
        <v>52</v>
      </c>
      <c r="C97" s="22" t="s">
        <v>28</v>
      </c>
      <c r="D97" s="46">
        <f>D98</f>
        <v>7750.6155400000007</v>
      </c>
      <c r="E97" s="43">
        <f t="shared" ref="E97:Q97" si="97">E98</f>
        <v>0</v>
      </c>
      <c r="F97" s="45">
        <f t="shared" si="97"/>
        <v>1276.134</v>
      </c>
      <c r="G97" s="46">
        <f t="shared" si="97"/>
        <v>3035.9105399999999</v>
      </c>
      <c r="H97" s="43">
        <v>236.63</v>
      </c>
      <c r="I97" s="45">
        <f>I98</f>
        <v>734.85299999999995</v>
      </c>
      <c r="J97" s="47">
        <f t="shared" si="97"/>
        <v>2467.0880000000002</v>
      </c>
      <c r="K97" s="43">
        <f t="shared" si="97"/>
        <v>0</v>
      </c>
      <c r="L97" s="43">
        <f>L98</f>
        <v>0</v>
      </c>
      <c r="M97" s="43">
        <f t="shared" si="97"/>
        <v>0</v>
      </c>
      <c r="N97" s="43">
        <f t="shared" si="97"/>
        <v>0</v>
      </c>
      <c r="O97" s="43">
        <f t="shared" si="97"/>
        <v>0</v>
      </c>
      <c r="P97" s="43">
        <f t="shared" si="97"/>
        <v>0</v>
      </c>
      <c r="Q97" s="43">
        <f t="shared" si="97"/>
        <v>0</v>
      </c>
      <c r="R97" s="23">
        <v>12</v>
      </c>
    </row>
    <row r="98" spans="1:54" x14ac:dyDescent="0.25">
      <c r="A98" s="10">
        <v>79</v>
      </c>
      <c r="B98" s="1" t="s">
        <v>2</v>
      </c>
      <c r="C98" s="11"/>
      <c r="D98" s="44">
        <f>SUM(E98:N98)</f>
        <v>7750.6155400000007</v>
      </c>
      <c r="E98" s="38"/>
      <c r="F98" s="40">
        <v>1276.134</v>
      </c>
      <c r="G98" s="44">
        <v>3035.9105399999999</v>
      </c>
      <c r="H98" s="38">
        <v>236.63</v>
      </c>
      <c r="I98" s="40">
        <v>734.85299999999995</v>
      </c>
      <c r="J98" s="52">
        <v>2467.0880000000002</v>
      </c>
      <c r="K98" s="38"/>
      <c r="L98" s="38"/>
      <c r="M98" s="38"/>
      <c r="N98" s="38"/>
      <c r="O98" s="38"/>
      <c r="P98" s="38"/>
      <c r="Q98" s="38"/>
      <c r="R98" s="12"/>
    </row>
    <row r="99" spans="1:54" ht="42.75" x14ac:dyDescent="0.25">
      <c r="A99" s="20">
        <v>80</v>
      </c>
      <c r="B99" s="21" t="s">
        <v>53</v>
      </c>
      <c r="C99" s="25" t="s">
        <v>24</v>
      </c>
      <c r="D99" s="43">
        <f>D100+D101+D102</f>
        <v>189.67</v>
      </c>
      <c r="E99" s="43">
        <f>E100+E101+E102</f>
        <v>189.67</v>
      </c>
      <c r="F99" s="43">
        <f t="shared" ref="F99:K99" si="98">F100+F101+F102</f>
        <v>0</v>
      </c>
      <c r="G99" s="43">
        <f t="shared" si="98"/>
        <v>0</v>
      </c>
      <c r="H99" s="43">
        <f t="shared" si="98"/>
        <v>0</v>
      </c>
      <c r="I99" s="43">
        <f t="shared" si="98"/>
        <v>0</v>
      </c>
      <c r="J99" s="43">
        <f t="shared" si="98"/>
        <v>0</v>
      </c>
      <c r="K99" s="43">
        <f t="shared" si="98"/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23">
        <v>13</v>
      </c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</row>
    <row r="100" spans="1:54" x14ac:dyDescent="0.25">
      <c r="A100" s="10">
        <v>81</v>
      </c>
      <c r="B100" s="18" t="s">
        <v>30</v>
      </c>
      <c r="C100" s="11"/>
      <c r="D100" s="38">
        <f>SUM(E100:N100)</f>
        <v>189.67</v>
      </c>
      <c r="E100" s="38">
        <v>189.67</v>
      </c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12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</row>
    <row r="101" spans="1:54" x14ac:dyDescent="0.25">
      <c r="A101" s="10">
        <v>82</v>
      </c>
      <c r="B101" s="18" t="s">
        <v>2</v>
      </c>
      <c r="C101" s="11"/>
      <c r="D101" s="38">
        <f>SUM(E101:N101)</f>
        <v>0</v>
      </c>
      <c r="E101" s="38">
        <v>0</v>
      </c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12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</row>
    <row r="102" spans="1:54" x14ac:dyDescent="0.25">
      <c r="A102" s="10">
        <v>83</v>
      </c>
      <c r="B102" s="18" t="s">
        <v>3</v>
      </c>
      <c r="C102" s="11"/>
      <c r="D102" s="38">
        <f>SUM(E102:N102)</f>
        <v>0</v>
      </c>
      <c r="E102" s="38">
        <v>0</v>
      </c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12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</row>
    <row r="103" spans="1:54" ht="86.25" x14ac:dyDescent="0.25">
      <c r="A103" s="20">
        <v>84</v>
      </c>
      <c r="B103" s="26" t="s">
        <v>54</v>
      </c>
      <c r="C103" s="22" t="s">
        <v>25</v>
      </c>
      <c r="D103" s="45">
        <f>D104+D105</f>
        <v>2953.634</v>
      </c>
      <c r="E103" s="43">
        <v>0</v>
      </c>
      <c r="F103" s="45">
        <f>F104+F105</f>
        <v>1723.634</v>
      </c>
      <c r="G103" s="43">
        <v>1230</v>
      </c>
      <c r="H103" s="43">
        <f t="shared" ref="H103:K103" si="99">H104+H105</f>
        <v>0</v>
      </c>
      <c r="I103" s="43">
        <f t="shared" si="99"/>
        <v>0</v>
      </c>
      <c r="J103" s="43">
        <f t="shared" si="99"/>
        <v>0</v>
      </c>
      <c r="K103" s="43">
        <f t="shared" si="99"/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23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</row>
    <row r="104" spans="1:54" x14ac:dyDescent="0.25">
      <c r="A104" s="10">
        <v>85</v>
      </c>
      <c r="B104" s="1" t="s">
        <v>30</v>
      </c>
      <c r="C104" s="11"/>
      <c r="D104" s="38">
        <f>SUM(E104:N104)</f>
        <v>0</v>
      </c>
      <c r="E104" s="38">
        <v>0</v>
      </c>
      <c r="F104" s="38">
        <v>0</v>
      </c>
      <c r="G104" s="38">
        <v>0</v>
      </c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12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</row>
    <row r="105" spans="1:54" x14ac:dyDescent="0.25">
      <c r="A105" s="10">
        <v>86</v>
      </c>
      <c r="B105" s="1" t="s">
        <v>2</v>
      </c>
      <c r="C105" s="11"/>
      <c r="D105" s="40">
        <f>SUM(E105:N105)</f>
        <v>2953.634</v>
      </c>
      <c r="E105" s="38"/>
      <c r="F105" s="40">
        <v>1723.634</v>
      </c>
      <c r="G105" s="38">
        <v>1230</v>
      </c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12"/>
    </row>
    <row r="106" spans="1:54" ht="43.5" x14ac:dyDescent="0.25">
      <c r="A106" s="20">
        <v>87</v>
      </c>
      <c r="B106" s="26" t="s">
        <v>39</v>
      </c>
      <c r="C106" s="22" t="s">
        <v>27</v>
      </c>
      <c r="D106" s="43">
        <f>E106+F106+G106+H106+I106+J106+K106</f>
        <v>54</v>
      </c>
      <c r="E106" s="43">
        <v>0</v>
      </c>
      <c r="F106" s="43">
        <f>F107</f>
        <v>54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27"/>
    </row>
    <row r="107" spans="1:54" x14ac:dyDescent="0.25">
      <c r="A107" s="10">
        <v>88</v>
      </c>
      <c r="B107" s="18" t="s">
        <v>2</v>
      </c>
      <c r="C107" s="19"/>
      <c r="D107" s="38">
        <f>SUM(E107:N107)</f>
        <v>54</v>
      </c>
      <c r="E107" s="38"/>
      <c r="F107" s="38">
        <v>54</v>
      </c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2"/>
    </row>
    <row r="108" spans="1:54" ht="114" x14ac:dyDescent="0.25">
      <c r="A108" s="20">
        <v>89</v>
      </c>
      <c r="B108" s="21" t="s">
        <v>55</v>
      </c>
      <c r="C108" s="22" t="s">
        <v>28</v>
      </c>
      <c r="D108" s="43">
        <f>D113+D112+D110</f>
        <v>163471.14241999999</v>
      </c>
      <c r="E108" s="43">
        <f>E109+E111+E113</f>
        <v>0</v>
      </c>
      <c r="F108" s="43">
        <f>F109+F111+F113</f>
        <v>0</v>
      </c>
      <c r="G108" s="43">
        <f>G109+G111+G113</f>
        <v>0</v>
      </c>
      <c r="H108" s="43">
        <f>H112+H111+H110+H109</f>
        <v>132666.87</v>
      </c>
      <c r="I108" s="45">
        <f>I110+I111+I112+I113</f>
        <v>29804.272420000001</v>
      </c>
      <c r="J108" s="43">
        <f>J109+J111+J113</f>
        <v>0</v>
      </c>
      <c r="K108" s="43">
        <f>K109+K111+K113</f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23" t="s">
        <v>32</v>
      </c>
    </row>
    <row r="109" spans="1:54" hidden="1" x14ac:dyDescent="0.25">
      <c r="A109" s="10">
        <v>74</v>
      </c>
      <c r="B109" s="1" t="s">
        <v>64</v>
      </c>
      <c r="C109" s="11"/>
      <c r="D109" s="38">
        <f>SUM(E109:N109)</f>
        <v>0</v>
      </c>
      <c r="E109" s="38"/>
      <c r="F109" s="38"/>
      <c r="G109" s="38"/>
      <c r="H109" s="38"/>
      <c r="I109" s="38">
        <f>I115</f>
        <v>0</v>
      </c>
      <c r="J109" s="38"/>
      <c r="K109" s="38"/>
      <c r="L109" s="38"/>
      <c r="M109" s="38"/>
      <c r="N109" s="38"/>
      <c r="O109" s="38"/>
      <c r="P109" s="38"/>
      <c r="Q109" s="38"/>
      <c r="R109" s="12"/>
    </row>
    <row r="110" spans="1:54" x14ac:dyDescent="0.25">
      <c r="A110" s="10">
        <v>90</v>
      </c>
      <c r="B110" s="1" t="s">
        <v>30</v>
      </c>
      <c r="C110" s="11"/>
      <c r="D110" s="38">
        <f>SUM(E110:N110)</f>
        <v>70000</v>
      </c>
      <c r="E110" s="38"/>
      <c r="F110" s="38"/>
      <c r="G110" s="38"/>
      <c r="H110" s="38">
        <v>70000</v>
      </c>
      <c r="I110" s="38"/>
      <c r="J110" s="38"/>
      <c r="K110" s="38"/>
      <c r="L110" s="38"/>
      <c r="M110" s="38"/>
      <c r="N110" s="38"/>
      <c r="O110" s="38"/>
      <c r="P110" s="38"/>
      <c r="Q110" s="38"/>
      <c r="R110" s="12"/>
    </row>
    <row r="111" spans="1:54" ht="28.5" hidden="1" x14ac:dyDescent="0.25">
      <c r="A111" s="10">
        <v>75</v>
      </c>
      <c r="B111" s="1" t="s">
        <v>63</v>
      </c>
      <c r="C111" s="11"/>
      <c r="D111" s="38">
        <f>SUM(E111:N111)</f>
        <v>0</v>
      </c>
      <c r="E111" s="38"/>
      <c r="F111" s="38"/>
      <c r="G111" s="38"/>
      <c r="H111" s="38"/>
      <c r="I111" s="44"/>
      <c r="J111" s="38"/>
      <c r="K111" s="38"/>
      <c r="L111" s="38"/>
      <c r="M111" s="38"/>
      <c r="N111" s="38"/>
      <c r="O111" s="38"/>
      <c r="P111" s="38"/>
      <c r="Q111" s="38"/>
      <c r="R111" s="12"/>
    </row>
    <row r="112" spans="1:54" x14ac:dyDescent="0.25">
      <c r="A112" s="10">
        <v>91</v>
      </c>
      <c r="B112" s="1" t="s">
        <v>2</v>
      </c>
      <c r="C112" s="11"/>
      <c r="D112" s="38">
        <f>SUM(E112:N112)</f>
        <v>89222.222420000006</v>
      </c>
      <c r="E112" s="38"/>
      <c r="F112" s="38"/>
      <c r="G112" s="38"/>
      <c r="H112" s="38">
        <v>62666.87</v>
      </c>
      <c r="I112" s="40">
        <f>I117</f>
        <v>26555.352419999999</v>
      </c>
      <c r="J112" s="38"/>
      <c r="K112" s="38"/>
      <c r="L112" s="38"/>
      <c r="M112" s="38"/>
      <c r="N112" s="38"/>
      <c r="O112" s="38"/>
      <c r="P112" s="38"/>
      <c r="Q112" s="38"/>
      <c r="R112" s="12"/>
      <c r="S112" s="35"/>
    </row>
    <row r="113" spans="1:19" x14ac:dyDescent="0.25">
      <c r="A113" s="10">
        <v>92</v>
      </c>
      <c r="B113" s="1" t="s">
        <v>3</v>
      </c>
      <c r="C113" s="11"/>
      <c r="D113" s="38">
        <f>SUM(E113:N113)</f>
        <v>4248.92</v>
      </c>
      <c r="E113" s="38"/>
      <c r="F113" s="38"/>
      <c r="G113" s="38"/>
      <c r="H113" s="38">
        <v>1000</v>
      </c>
      <c r="I113" s="38">
        <f>I118</f>
        <v>3248.92</v>
      </c>
      <c r="J113" s="38"/>
      <c r="K113" s="38"/>
      <c r="L113" s="38"/>
      <c r="M113" s="38"/>
      <c r="N113" s="38"/>
      <c r="O113" s="38"/>
      <c r="P113" s="38"/>
      <c r="Q113" s="38"/>
      <c r="R113" s="12"/>
    </row>
    <row r="114" spans="1:19" ht="99.75" x14ac:dyDescent="0.25">
      <c r="A114" s="10">
        <v>93</v>
      </c>
      <c r="B114" s="1" t="s">
        <v>40</v>
      </c>
      <c r="C114" s="14" t="s">
        <v>28</v>
      </c>
      <c r="D114" s="38">
        <f>E114+F114+G114+H114+I114+J114+K114+L114+N114</f>
        <v>163291.4436</v>
      </c>
      <c r="E114" s="38">
        <f>E115+E116</f>
        <v>0</v>
      </c>
      <c r="F114" s="38">
        <f>F115+F116</f>
        <v>0</v>
      </c>
      <c r="G114" s="38">
        <f>G115+G116</f>
        <v>0</v>
      </c>
      <c r="H114" s="38">
        <f>H115+H116+H117+H118</f>
        <v>133487.17118</v>
      </c>
      <c r="I114" s="38">
        <f>I115+I116+I117+I118</f>
        <v>29804.272420000001</v>
      </c>
      <c r="J114" s="38">
        <f>J115+J116</f>
        <v>0</v>
      </c>
      <c r="K114" s="38">
        <f>K115+K116</f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12" t="s">
        <v>32</v>
      </c>
      <c r="S114" s="35"/>
    </row>
    <row r="115" spans="1:19" x14ac:dyDescent="0.25">
      <c r="A115" s="10">
        <v>94</v>
      </c>
      <c r="B115" s="1" t="s">
        <v>30</v>
      </c>
      <c r="C115" s="11"/>
      <c r="D115" s="38">
        <f>H115</f>
        <v>70000</v>
      </c>
      <c r="E115" s="38"/>
      <c r="F115" s="38"/>
      <c r="G115" s="38"/>
      <c r="H115" s="38">
        <v>70000</v>
      </c>
      <c r="I115" s="38"/>
      <c r="J115" s="38"/>
      <c r="K115" s="38"/>
      <c r="L115" s="38"/>
      <c r="M115" s="38"/>
      <c r="N115" s="38"/>
      <c r="O115" s="38"/>
      <c r="P115" s="38"/>
      <c r="Q115" s="38"/>
      <c r="R115" s="12"/>
    </row>
    <row r="116" spans="1:19" ht="28.5" hidden="1" x14ac:dyDescent="0.25">
      <c r="A116" s="10">
        <v>78</v>
      </c>
      <c r="B116" s="1" t="s">
        <v>63</v>
      </c>
      <c r="C116" s="11"/>
      <c r="D116" s="38">
        <f t="shared" ref="D116:D117" si="100">SUM(E116:N116)</f>
        <v>0</v>
      </c>
      <c r="E116" s="38"/>
      <c r="F116" s="38"/>
      <c r="G116" s="38"/>
      <c r="H116" s="38"/>
      <c r="I116" s="40"/>
      <c r="J116" s="38"/>
      <c r="K116" s="38"/>
      <c r="L116" s="38"/>
      <c r="M116" s="38"/>
      <c r="N116" s="38"/>
      <c r="O116" s="38"/>
      <c r="P116" s="38"/>
      <c r="Q116" s="38"/>
      <c r="R116" s="12"/>
    </row>
    <row r="117" spans="1:19" x14ac:dyDescent="0.25">
      <c r="A117" s="10">
        <v>95</v>
      </c>
      <c r="B117" s="1" t="s">
        <v>65</v>
      </c>
      <c r="C117" s="11"/>
      <c r="D117" s="38">
        <f t="shared" si="100"/>
        <v>89042.523599999986</v>
      </c>
      <c r="E117" s="38"/>
      <c r="F117" s="38"/>
      <c r="G117" s="38"/>
      <c r="H117" s="38">
        <f>144843.80388-70000-11129.5-227.1327-1000</f>
        <v>62487.17117999999</v>
      </c>
      <c r="I117" s="40">
        <v>26555.352419999999</v>
      </c>
      <c r="J117" s="38"/>
      <c r="K117" s="38"/>
      <c r="L117" s="38"/>
      <c r="M117" s="38"/>
      <c r="N117" s="38"/>
      <c r="O117" s="38"/>
      <c r="P117" s="38"/>
      <c r="Q117" s="38"/>
      <c r="R117" s="12"/>
    </row>
    <row r="118" spans="1:19" x14ac:dyDescent="0.25">
      <c r="A118" s="10">
        <v>96</v>
      </c>
      <c r="B118" s="1" t="s">
        <v>3</v>
      </c>
      <c r="C118" s="11"/>
      <c r="D118" s="38">
        <f>I118+H118</f>
        <v>4248.92</v>
      </c>
      <c r="E118" s="38"/>
      <c r="F118" s="38"/>
      <c r="G118" s="38"/>
      <c r="H118" s="38">
        <v>1000</v>
      </c>
      <c r="I118" s="38">
        <v>3248.92</v>
      </c>
      <c r="J118" s="38"/>
      <c r="K118" s="38"/>
      <c r="L118" s="38"/>
      <c r="M118" s="38"/>
      <c r="N118" s="38"/>
      <c r="O118" s="38"/>
      <c r="P118" s="38"/>
      <c r="Q118" s="38"/>
      <c r="R118" s="12"/>
    </row>
    <row r="119" spans="1:19" ht="90" thickBot="1" x14ac:dyDescent="0.3">
      <c r="A119" s="20">
        <v>97</v>
      </c>
      <c r="B119" s="39" t="s">
        <v>67</v>
      </c>
      <c r="C119" s="22" t="s">
        <v>28</v>
      </c>
      <c r="D119" s="43">
        <f>I119+J119+K119</f>
        <v>37229.889000000003</v>
      </c>
      <c r="E119" s="43"/>
      <c r="F119" s="43"/>
      <c r="G119" s="43"/>
      <c r="H119" s="43"/>
      <c r="I119" s="45">
        <v>795.524</v>
      </c>
      <c r="J119" s="50">
        <f>J120</f>
        <v>10853.465</v>
      </c>
      <c r="K119" s="43">
        <f>K120+K121</f>
        <v>25580.9</v>
      </c>
      <c r="L119" s="43"/>
      <c r="M119" s="43"/>
      <c r="N119" s="43"/>
      <c r="O119" s="43"/>
      <c r="P119" s="43"/>
      <c r="Q119" s="43"/>
      <c r="R119" s="23" t="s">
        <v>32</v>
      </c>
    </row>
    <row r="120" spans="1:19" x14ac:dyDescent="0.25">
      <c r="A120" s="10">
        <v>98</v>
      </c>
      <c r="B120" s="1" t="s">
        <v>65</v>
      </c>
      <c r="C120" s="11"/>
      <c r="D120" s="38">
        <f>I120+J120+K120</f>
        <v>32113.889000000003</v>
      </c>
      <c r="E120" s="38"/>
      <c r="F120" s="38"/>
      <c r="G120" s="38"/>
      <c r="H120" s="38"/>
      <c r="I120" s="40">
        <v>795.524</v>
      </c>
      <c r="J120" s="51">
        <v>10853.465</v>
      </c>
      <c r="K120" s="38">
        <v>20464.900000000001</v>
      </c>
      <c r="L120" s="38"/>
      <c r="M120" s="38"/>
      <c r="N120" s="38"/>
      <c r="O120" s="38"/>
      <c r="P120" s="38"/>
      <c r="Q120" s="38"/>
      <c r="R120" s="12"/>
    </row>
    <row r="121" spans="1:19" x14ac:dyDescent="0.25">
      <c r="A121" s="10">
        <v>99</v>
      </c>
      <c r="B121" s="1" t="s">
        <v>75</v>
      </c>
      <c r="C121" s="11"/>
      <c r="D121" s="38">
        <f>K121</f>
        <v>5116</v>
      </c>
      <c r="E121" s="38"/>
      <c r="F121" s="38"/>
      <c r="G121" s="38"/>
      <c r="H121" s="38"/>
      <c r="I121" s="40"/>
      <c r="J121" s="51"/>
      <c r="K121" s="38">
        <v>5116</v>
      </c>
      <c r="L121" s="38"/>
      <c r="M121" s="38"/>
      <c r="N121" s="38"/>
      <c r="O121" s="38"/>
      <c r="P121" s="38"/>
      <c r="Q121" s="38"/>
      <c r="R121" s="12"/>
    </row>
    <row r="122" spans="1:19" ht="171.75" x14ac:dyDescent="0.25">
      <c r="A122" s="20">
        <v>100</v>
      </c>
      <c r="B122" s="26" t="s">
        <v>61</v>
      </c>
      <c r="C122" s="36"/>
      <c r="D122" s="43">
        <f>D124</f>
        <v>600</v>
      </c>
      <c r="E122" s="43"/>
      <c r="F122" s="43"/>
      <c r="G122" s="43"/>
      <c r="H122" s="43"/>
      <c r="I122" s="43">
        <f>I124</f>
        <v>600</v>
      </c>
      <c r="J122" s="43"/>
      <c r="K122" s="43"/>
      <c r="L122" s="43"/>
      <c r="M122" s="43"/>
      <c r="N122" s="43"/>
      <c r="O122" s="43"/>
      <c r="P122" s="43"/>
      <c r="Q122" s="43"/>
      <c r="R122" s="27"/>
    </row>
    <row r="123" spans="1:19" ht="114.75" x14ac:dyDescent="0.25">
      <c r="A123" s="10">
        <v>101</v>
      </c>
      <c r="B123" s="18" t="s">
        <v>62</v>
      </c>
      <c r="C123" s="1" t="s">
        <v>28</v>
      </c>
      <c r="D123" s="48">
        <v>600</v>
      </c>
      <c r="E123" s="48"/>
      <c r="F123" s="48"/>
      <c r="G123" s="48"/>
      <c r="H123" s="48"/>
      <c r="I123" s="48">
        <v>600</v>
      </c>
      <c r="J123" s="48"/>
      <c r="K123" s="48"/>
      <c r="L123" s="48"/>
      <c r="M123" s="48"/>
      <c r="N123" s="48"/>
      <c r="O123" s="48"/>
      <c r="P123" s="48"/>
      <c r="Q123" s="48"/>
      <c r="R123" s="28"/>
      <c r="S123" s="37"/>
    </row>
    <row r="124" spans="1:19" x14ac:dyDescent="0.25">
      <c r="A124" s="10">
        <v>102</v>
      </c>
      <c r="B124" s="18" t="s">
        <v>30</v>
      </c>
      <c r="C124" s="1"/>
      <c r="D124" s="48">
        <v>600</v>
      </c>
      <c r="E124" s="48"/>
      <c r="F124" s="48"/>
      <c r="G124" s="48"/>
      <c r="H124" s="48"/>
      <c r="I124" s="48">
        <v>600</v>
      </c>
      <c r="J124" s="48"/>
      <c r="K124" s="48"/>
      <c r="L124" s="48"/>
      <c r="M124" s="48"/>
      <c r="N124" s="48"/>
      <c r="O124" s="48"/>
      <c r="P124" s="48"/>
      <c r="Q124" s="48"/>
      <c r="R124" s="28"/>
    </row>
    <row r="125" spans="1:19" ht="86.25" x14ac:dyDescent="0.25">
      <c r="A125" s="20">
        <v>103</v>
      </c>
      <c r="B125" s="26" t="s">
        <v>73</v>
      </c>
      <c r="C125" s="21" t="s">
        <v>28</v>
      </c>
      <c r="D125" s="49">
        <f>D126</f>
        <v>0</v>
      </c>
      <c r="E125" s="49"/>
      <c r="F125" s="49"/>
      <c r="G125" s="49"/>
      <c r="H125" s="49"/>
      <c r="I125" s="49"/>
      <c r="J125" s="49"/>
      <c r="K125" s="49">
        <f>K126</f>
        <v>0</v>
      </c>
      <c r="L125" s="49"/>
      <c r="M125" s="49"/>
      <c r="N125" s="49"/>
      <c r="O125" s="49"/>
      <c r="P125" s="49"/>
      <c r="Q125" s="49"/>
      <c r="R125" s="49" t="s">
        <v>74</v>
      </c>
    </row>
    <row r="126" spans="1:19" x14ac:dyDescent="0.25">
      <c r="A126" s="10">
        <v>104</v>
      </c>
      <c r="B126" s="18" t="s">
        <v>65</v>
      </c>
      <c r="C126" s="1"/>
      <c r="D126" s="48">
        <f>K126</f>
        <v>0</v>
      </c>
      <c r="E126" s="48"/>
      <c r="F126" s="48"/>
      <c r="G126" s="48"/>
      <c r="H126" s="48"/>
      <c r="I126" s="38"/>
      <c r="J126" s="48"/>
      <c r="K126" s="48">
        <v>0</v>
      </c>
      <c r="L126" s="48"/>
      <c r="M126" s="48"/>
      <c r="N126" s="48"/>
      <c r="O126" s="48"/>
      <c r="P126" s="48"/>
      <c r="Q126" s="48"/>
      <c r="R126" s="28"/>
    </row>
    <row r="127" spans="1:19" x14ac:dyDescent="0.25">
      <c r="A127" s="29"/>
      <c r="B127" s="30"/>
      <c r="C127" s="31"/>
      <c r="D127" s="32"/>
      <c r="E127" s="33"/>
      <c r="F127" s="33"/>
      <c r="G127" s="33"/>
      <c r="H127" s="33"/>
      <c r="I127" s="34"/>
      <c r="J127" s="33"/>
      <c r="K127" s="33"/>
      <c r="L127" s="33"/>
      <c r="M127" s="33"/>
      <c r="N127" s="33"/>
      <c r="O127" s="33"/>
      <c r="P127" s="33"/>
      <c r="Q127" s="33"/>
      <c r="R127" s="33"/>
    </row>
    <row r="128" spans="1:19" ht="51" customHeight="1" x14ac:dyDescent="0.25">
      <c r="A128" s="3"/>
      <c r="B128" s="53" t="s">
        <v>26</v>
      </c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</row>
    <row r="129" spans="1:18" ht="34.5" customHeight="1" x14ac:dyDescent="0.25">
      <c r="A129" s="3"/>
      <c r="B129" s="53" t="s">
        <v>81</v>
      </c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</row>
    <row r="130" spans="1:18" ht="33.75" customHeight="1" x14ac:dyDescent="0.25">
      <c r="A130" s="3"/>
      <c r="B130" s="53" t="s">
        <v>82</v>
      </c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</row>
    <row r="131" spans="1:18" ht="36" customHeight="1" x14ac:dyDescent="0.25">
      <c r="B131" s="53" t="s">
        <v>83</v>
      </c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</row>
  </sheetData>
  <mergeCells count="11">
    <mergeCell ref="I1:R1"/>
    <mergeCell ref="B131:R131"/>
    <mergeCell ref="B128:R128"/>
    <mergeCell ref="B129:R129"/>
    <mergeCell ref="B130:R130"/>
    <mergeCell ref="A3:R3"/>
    <mergeCell ref="A5:A6"/>
    <mergeCell ref="B5:B6"/>
    <mergeCell ref="C5:C6"/>
    <mergeCell ref="R5:R6"/>
    <mergeCell ref="D5:Q5"/>
  </mergeCells>
  <phoneticPr fontId="7" type="noConversion"/>
  <printOptions horizontalCentered="1"/>
  <pageMargins left="0.31496062992125984" right="0.31496062992125984" top="0.74803149606299213" bottom="0.35433070866141736" header="0.31496062992125984" footer="0.11811023622047245"/>
  <pageSetup paperSize="9" scale="50" fitToHeight="0" orientation="landscape" horizontalDpi="180" verticalDpi="180" r:id="rId1"/>
  <ignoredErrors>
    <ignoredError sqref="R125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2024-03-05T09:54:30Z</dcterms:modified>
</cp:coreProperties>
</file>