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D:\Шохрина\Документы\Муниципальные программы\МП декабрь 2024 (до 2028)\"/>
    </mc:Choice>
  </mc:AlternateContent>
  <xr:revisionPtr revIDLastSave="0" documentId="13_ncr:1_{2638266B-D8A8-4EAF-BCC6-F9C051B0F3BB}" xr6:coauthVersionLast="47" xr6:coauthVersionMax="47" xr10:uidLastSave="{00000000-0000-0000-0000-000000000000}"/>
  <bookViews>
    <workbookView showHorizontalScroll="0" showVerticalScroll="0" showSheetTabs="0" xWindow="-120" yWindow="-120" windowWidth="29040" windowHeight="15840" xr2:uid="{00000000-000D-0000-FFFF-FFFF00000000}"/>
  </bookViews>
  <sheets>
    <sheet name="ГО Красноуфимск" sheetId="1" r:id="rId1"/>
  </sheets>
  <definedNames>
    <definedName name="_xlnm._FilterDatabase" localSheetId="0" hidden="1">'ГО Красноуфимск'!$A$13:$J$138</definedName>
    <definedName name="_xlnm.Print_Titles" localSheetId="0">'ГО Красноуфимск'!$11:$13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7" i="1" l="1"/>
  <c r="E122" i="1"/>
  <c r="E117" i="1"/>
  <c r="E118" i="1"/>
  <c r="E100" i="1"/>
  <c r="E70" i="1"/>
  <c r="E57" i="1"/>
  <c r="E75" i="1"/>
  <c r="E17" i="1"/>
  <c r="E116" i="1"/>
  <c r="E114" i="1"/>
  <c r="E85" i="1"/>
  <c r="E84" i="1"/>
  <c r="E82" i="1"/>
  <c r="E54" i="1"/>
  <c r="E32" i="1" l="1"/>
  <c r="E31" i="1"/>
  <c r="E61" i="1"/>
  <c r="E21" i="1"/>
  <c r="E20" i="1"/>
  <c r="F116" i="1"/>
  <c r="G116" i="1"/>
  <c r="H116" i="1"/>
  <c r="I116" i="1"/>
  <c r="E35" i="1"/>
  <c r="F135" i="1" l="1"/>
  <c r="G135" i="1"/>
  <c r="H135" i="1"/>
  <c r="I135" i="1"/>
  <c r="C136" i="1"/>
  <c r="E135" i="1"/>
  <c r="D135" i="1"/>
  <c r="E22" i="1"/>
  <c r="C135" i="1" l="1"/>
  <c r="F21" i="1"/>
  <c r="F20" i="1"/>
  <c r="I36" i="1"/>
  <c r="H36" i="1"/>
  <c r="G36" i="1"/>
  <c r="F36" i="1"/>
  <c r="F35" i="1" s="1"/>
  <c r="F117" i="1"/>
  <c r="G117" i="1"/>
  <c r="H117" i="1"/>
  <c r="I117" i="1"/>
  <c r="D117" i="1"/>
  <c r="C138" i="1"/>
  <c r="I137" i="1"/>
  <c r="H137" i="1"/>
  <c r="G137" i="1"/>
  <c r="F137" i="1"/>
  <c r="E137" i="1"/>
  <c r="D137" i="1"/>
  <c r="F54" i="1"/>
  <c r="G54" i="1"/>
  <c r="H54" i="1"/>
  <c r="I54" i="1"/>
  <c r="F70" i="1"/>
  <c r="G70" i="1"/>
  <c r="H70" i="1"/>
  <c r="I70" i="1"/>
  <c r="E55" i="1"/>
  <c r="F55" i="1"/>
  <c r="G55" i="1"/>
  <c r="H55" i="1"/>
  <c r="E33" i="1"/>
  <c r="F33" i="1"/>
  <c r="G33" i="1"/>
  <c r="H33" i="1"/>
  <c r="I33" i="1"/>
  <c r="E15" i="1"/>
  <c r="F19" i="1" l="1"/>
  <c r="C137" i="1"/>
  <c r="D116" i="1"/>
  <c r="F118" i="1"/>
  <c r="G118" i="1"/>
  <c r="H118" i="1"/>
  <c r="I118" i="1"/>
  <c r="D118" i="1"/>
  <c r="I120" i="1"/>
  <c r="H120" i="1"/>
  <c r="G120" i="1"/>
  <c r="F120" i="1"/>
  <c r="E120" i="1"/>
  <c r="D120" i="1"/>
  <c r="C121" i="1"/>
  <c r="E74" i="1"/>
  <c r="E53" i="1" s="1"/>
  <c r="F74" i="1"/>
  <c r="F53" i="1" s="1"/>
  <c r="F52" i="1" s="1"/>
  <c r="G74" i="1"/>
  <c r="G53" i="1" s="1"/>
  <c r="G52" i="1" s="1"/>
  <c r="H74" i="1"/>
  <c r="H53" i="1" s="1"/>
  <c r="H52" i="1" s="1"/>
  <c r="I74" i="1"/>
  <c r="I53" i="1" s="1"/>
  <c r="I52" i="1" s="1"/>
  <c r="D74" i="1"/>
  <c r="E52" i="1" l="1"/>
  <c r="E16" i="1"/>
  <c r="E14" i="1" s="1"/>
  <c r="C120" i="1"/>
  <c r="D36" i="1"/>
  <c r="C75" i="1"/>
  <c r="E73" i="1"/>
  <c r="F73" i="1"/>
  <c r="G73" i="1"/>
  <c r="H73" i="1"/>
  <c r="I73" i="1"/>
  <c r="C74" i="1" l="1"/>
  <c r="D53" i="1"/>
  <c r="D73" i="1"/>
  <c r="C73" i="1" s="1"/>
  <c r="D32" i="1" l="1"/>
  <c r="D31" i="1"/>
  <c r="D20" i="1"/>
  <c r="D21" i="1"/>
  <c r="D70" i="1"/>
  <c r="C72" i="1"/>
  <c r="C71" i="1"/>
  <c r="D62" i="1"/>
  <c r="D54" i="1" s="1"/>
  <c r="D22" i="1" l="1"/>
  <c r="D85" i="1" l="1"/>
  <c r="D84" i="1"/>
  <c r="F15" i="1"/>
  <c r="G15" i="1"/>
  <c r="H15" i="1"/>
  <c r="I15" i="1"/>
  <c r="F84" i="1"/>
  <c r="G84" i="1"/>
  <c r="H84" i="1"/>
  <c r="I84" i="1"/>
  <c r="C112" i="1"/>
  <c r="I111" i="1"/>
  <c r="H111" i="1"/>
  <c r="G111" i="1"/>
  <c r="F111" i="1"/>
  <c r="E111" i="1"/>
  <c r="D111" i="1"/>
  <c r="C111" i="1" l="1"/>
  <c r="C115" i="1"/>
  <c r="C70" i="1"/>
  <c r="D114" i="1"/>
  <c r="C134" i="1" l="1"/>
  <c r="I133" i="1"/>
  <c r="H133" i="1"/>
  <c r="G133" i="1"/>
  <c r="F133" i="1"/>
  <c r="E133" i="1"/>
  <c r="D133" i="1"/>
  <c r="C133" i="1" l="1"/>
  <c r="D59" i="1"/>
  <c r="E59" i="1"/>
  <c r="F59" i="1"/>
  <c r="G59" i="1"/>
  <c r="H59" i="1"/>
  <c r="I59" i="1"/>
  <c r="C88" i="1" l="1"/>
  <c r="F85" i="1"/>
  <c r="G85" i="1"/>
  <c r="H85" i="1"/>
  <c r="I85" i="1"/>
  <c r="D79" i="1"/>
  <c r="F31" i="1"/>
  <c r="G31" i="1"/>
  <c r="H31" i="1"/>
  <c r="I31" i="1"/>
  <c r="F32" i="1"/>
  <c r="G32" i="1"/>
  <c r="H32" i="1"/>
  <c r="I32" i="1"/>
  <c r="G20" i="1"/>
  <c r="H20" i="1"/>
  <c r="I20" i="1"/>
  <c r="G21" i="1"/>
  <c r="H21" i="1"/>
  <c r="I21" i="1"/>
  <c r="C97" i="1"/>
  <c r="C96" i="1"/>
  <c r="I95" i="1"/>
  <c r="H95" i="1"/>
  <c r="G95" i="1"/>
  <c r="F95" i="1"/>
  <c r="E95" i="1"/>
  <c r="D95" i="1"/>
  <c r="E24" i="1"/>
  <c r="F24" i="1"/>
  <c r="G24" i="1"/>
  <c r="H24" i="1"/>
  <c r="I24" i="1"/>
  <c r="D24" i="1"/>
  <c r="C119" i="1"/>
  <c r="C123" i="1"/>
  <c r="C125" i="1"/>
  <c r="C126" i="1"/>
  <c r="C128" i="1"/>
  <c r="C130" i="1"/>
  <c r="C132" i="1"/>
  <c r="C87" i="1"/>
  <c r="C90" i="1"/>
  <c r="C91" i="1"/>
  <c r="C93" i="1"/>
  <c r="C94" i="1"/>
  <c r="C99" i="1"/>
  <c r="C101" i="1"/>
  <c r="C102" i="1"/>
  <c r="C104" i="1"/>
  <c r="C105" i="1"/>
  <c r="C106" i="1"/>
  <c r="C107" i="1"/>
  <c r="C109" i="1"/>
  <c r="C110" i="1"/>
  <c r="C80" i="1"/>
  <c r="C56" i="1"/>
  <c r="C58" i="1"/>
  <c r="C60" i="1"/>
  <c r="C62" i="1"/>
  <c r="C64" i="1"/>
  <c r="C66" i="1"/>
  <c r="C68" i="1"/>
  <c r="C69" i="1"/>
  <c r="C34" i="1"/>
  <c r="C36" i="1"/>
  <c r="C37" i="1"/>
  <c r="C39" i="1"/>
  <c r="C41" i="1"/>
  <c r="C43" i="1"/>
  <c r="C44" i="1"/>
  <c r="C46" i="1"/>
  <c r="C48" i="1"/>
  <c r="C50" i="1"/>
  <c r="I29" i="1" l="1"/>
  <c r="E29" i="1"/>
  <c r="G19" i="1"/>
  <c r="G16" i="1"/>
  <c r="F16" i="1"/>
  <c r="H29" i="1"/>
  <c r="I19" i="1"/>
  <c r="I16" i="1"/>
  <c r="E19" i="1"/>
  <c r="G29" i="1"/>
  <c r="H19" i="1"/>
  <c r="H16" i="1"/>
  <c r="F29" i="1"/>
  <c r="C53" i="1"/>
  <c r="C31" i="1"/>
  <c r="D16" i="1"/>
  <c r="C95" i="1"/>
  <c r="E67" i="1"/>
  <c r="D67" i="1"/>
  <c r="E65" i="1"/>
  <c r="D65" i="1"/>
  <c r="E63" i="1"/>
  <c r="D63" i="1"/>
  <c r="D61" i="1"/>
  <c r="C59" i="1"/>
  <c r="D57" i="1"/>
  <c r="D55" i="1"/>
  <c r="D52" i="1"/>
  <c r="F114" i="1"/>
  <c r="G114" i="1"/>
  <c r="E129" i="1"/>
  <c r="D129" i="1"/>
  <c r="D127" i="1"/>
  <c r="E124" i="1"/>
  <c r="D124" i="1"/>
  <c r="D122" i="1"/>
  <c r="E108" i="1"/>
  <c r="D108" i="1"/>
  <c r="E103" i="1"/>
  <c r="D103" i="1"/>
  <c r="D100" i="1"/>
  <c r="E98" i="1"/>
  <c r="D98" i="1"/>
  <c r="E92" i="1"/>
  <c r="D92" i="1"/>
  <c r="E89" i="1"/>
  <c r="D89" i="1"/>
  <c r="E86" i="1"/>
  <c r="D86" i="1"/>
  <c r="C83" i="1"/>
  <c r="C32" i="1"/>
  <c r="C116" i="1" l="1"/>
  <c r="I114" i="1"/>
  <c r="H114" i="1"/>
  <c r="C85" i="1"/>
  <c r="C84" i="1"/>
  <c r="C54" i="1"/>
  <c r="D82" i="1"/>
  <c r="E49" i="1"/>
  <c r="D49" i="1"/>
  <c r="E47" i="1"/>
  <c r="D47" i="1"/>
  <c r="E45" i="1"/>
  <c r="D45" i="1"/>
  <c r="E42" i="1"/>
  <c r="D42" i="1"/>
  <c r="E40" i="1"/>
  <c r="D40" i="1"/>
  <c r="E38" i="1"/>
  <c r="D38" i="1"/>
  <c r="D35" i="1"/>
  <c r="D33" i="1"/>
  <c r="C27" i="1"/>
  <c r="C25" i="1"/>
  <c r="C23" i="1"/>
  <c r="E26" i="1"/>
  <c r="D26" i="1"/>
  <c r="C21" i="1" l="1"/>
  <c r="C20" i="1"/>
  <c r="D29" i="1"/>
  <c r="D19" i="1"/>
  <c r="F92" i="1"/>
  <c r="G92" i="1"/>
  <c r="H92" i="1"/>
  <c r="I92" i="1"/>
  <c r="C92" i="1" l="1"/>
  <c r="I67" i="1"/>
  <c r="H67" i="1"/>
  <c r="G67" i="1"/>
  <c r="F67" i="1"/>
  <c r="C67" i="1" l="1"/>
  <c r="I103" i="1"/>
  <c r="H103" i="1"/>
  <c r="G103" i="1"/>
  <c r="F103" i="1"/>
  <c r="C103" i="1" l="1"/>
  <c r="C118" i="1" l="1"/>
  <c r="F42" i="1"/>
  <c r="G42" i="1"/>
  <c r="H42" i="1"/>
  <c r="I42" i="1"/>
  <c r="C42" i="1" l="1"/>
  <c r="F40" i="1"/>
  <c r="G40" i="1"/>
  <c r="H40" i="1"/>
  <c r="I40" i="1"/>
  <c r="C40" i="1" l="1"/>
  <c r="F49" i="1"/>
  <c r="G49" i="1"/>
  <c r="H49" i="1"/>
  <c r="I49" i="1"/>
  <c r="F47" i="1"/>
  <c r="G47" i="1"/>
  <c r="H47" i="1"/>
  <c r="I47" i="1"/>
  <c r="C26" i="1"/>
  <c r="F26" i="1"/>
  <c r="G26" i="1"/>
  <c r="H26" i="1"/>
  <c r="F129" i="1"/>
  <c r="G129" i="1"/>
  <c r="H129" i="1"/>
  <c r="I129" i="1"/>
  <c r="F127" i="1"/>
  <c r="G127" i="1"/>
  <c r="H127" i="1"/>
  <c r="I127" i="1"/>
  <c r="I131" i="1"/>
  <c r="H131" i="1"/>
  <c r="G131" i="1"/>
  <c r="F57" i="1"/>
  <c r="G57" i="1"/>
  <c r="H57" i="1"/>
  <c r="I57" i="1"/>
  <c r="F131" i="1"/>
  <c r="I26" i="1"/>
  <c r="F108" i="1"/>
  <c r="G108" i="1"/>
  <c r="H108" i="1"/>
  <c r="I108" i="1"/>
  <c r="F100" i="1"/>
  <c r="G100" i="1"/>
  <c r="H100" i="1"/>
  <c r="I100" i="1"/>
  <c r="F65" i="1"/>
  <c r="G65" i="1"/>
  <c r="H65" i="1"/>
  <c r="I65" i="1"/>
  <c r="F45" i="1"/>
  <c r="G45" i="1"/>
  <c r="H45" i="1"/>
  <c r="I45" i="1"/>
  <c r="G78" i="1"/>
  <c r="G17" i="1" s="1"/>
  <c r="G14" i="1" s="1"/>
  <c r="H78" i="1"/>
  <c r="H17" i="1" s="1"/>
  <c r="H14" i="1" s="1"/>
  <c r="I78" i="1"/>
  <c r="I17" i="1" s="1"/>
  <c r="I14" i="1" s="1"/>
  <c r="F86" i="1"/>
  <c r="G86" i="1"/>
  <c r="H86" i="1"/>
  <c r="I86" i="1"/>
  <c r="F124" i="1"/>
  <c r="G124" i="1"/>
  <c r="H124" i="1"/>
  <c r="I124" i="1"/>
  <c r="F122" i="1"/>
  <c r="G122" i="1"/>
  <c r="H122" i="1"/>
  <c r="I122" i="1"/>
  <c r="F98" i="1"/>
  <c r="G98" i="1"/>
  <c r="H98" i="1"/>
  <c r="I98" i="1"/>
  <c r="F89" i="1"/>
  <c r="G89" i="1"/>
  <c r="H89" i="1"/>
  <c r="I89" i="1"/>
  <c r="E78" i="1"/>
  <c r="F78" i="1"/>
  <c r="F17" i="1" s="1"/>
  <c r="F14" i="1" s="1"/>
  <c r="D78" i="1"/>
  <c r="D77" i="1" s="1"/>
  <c r="E79" i="1"/>
  <c r="F79" i="1"/>
  <c r="G79" i="1"/>
  <c r="H79" i="1"/>
  <c r="I79" i="1"/>
  <c r="F63" i="1"/>
  <c r="G63" i="1"/>
  <c r="H63" i="1"/>
  <c r="I63" i="1"/>
  <c r="F61" i="1"/>
  <c r="G61" i="1"/>
  <c r="H61" i="1"/>
  <c r="I61" i="1"/>
  <c r="I55" i="1"/>
  <c r="F38" i="1"/>
  <c r="G38" i="1"/>
  <c r="H38" i="1"/>
  <c r="I38" i="1"/>
  <c r="G35" i="1"/>
  <c r="H35" i="1"/>
  <c r="I35" i="1"/>
  <c r="C24" i="1"/>
  <c r="F22" i="1"/>
  <c r="G22" i="1"/>
  <c r="H22" i="1"/>
  <c r="I22" i="1"/>
  <c r="E77" i="1" l="1"/>
  <c r="I77" i="1"/>
  <c r="F77" i="1"/>
  <c r="G77" i="1"/>
  <c r="C100" i="1"/>
  <c r="H77" i="1"/>
  <c r="C79" i="1"/>
  <c r="C78" i="1"/>
  <c r="C89" i="1"/>
  <c r="C98" i="1"/>
  <c r="C122" i="1"/>
  <c r="C124" i="1"/>
  <c r="C86" i="1"/>
  <c r="C45" i="1"/>
  <c r="C108" i="1"/>
  <c r="C127" i="1"/>
  <c r="C129" i="1"/>
  <c r="C47" i="1"/>
  <c r="C49" i="1"/>
  <c r="C30" i="1"/>
  <c r="C33" i="1"/>
  <c r="C35" i="1"/>
  <c r="C38" i="1"/>
  <c r="C61" i="1"/>
  <c r="C63" i="1"/>
  <c r="C65" i="1"/>
  <c r="C57" i="1"/>
  <c r="C55" i="1"/>
  <c r="C22" i="1"/>
  <c r="F82" i="1"/>
  <c r="C15" i="1"/>
  <c r="H82" i="1"/>
  <c r="G82" i="1"/>
  <c r="I82" i="1"/>
  <c r="C77" i="1" l="1"/>
  <c r="C19" i="1"/>
  <c r="C82" i="1"/>
  <c r="C52" i="1"/>
  <c r="C29" i="1"/>
  <c r="C16" i="1"/>
  <c r="E131" i="1" l="1"/>
  <c r="D131" i="1" l="1"/>
  <c r="C131" i="1" s="1"/>
  <c r="C117" i="1"/>
  <c r="C114" i="1" l="1"/>
  <c r="D17" i="1"/>
  <c r="C17" i="1" s="1"/>
  <c r="C14" i="1" s="1"/>
  <c r="D14" i="1" l="1"/>
</calcChain>
</file>

<file path=xl/sharedStrings.xml><?xml version="1.0" encoding="utf-8"?>
<sst xmlns="http://schemas.openxmlformats.org/spreadsheetml/2006/main" count="156" uniqueCount="84">
  <si>
    <t>№ строки</t>
  </si>
  <si>
    <t>Наименование мероприятия/ источники расходов на финансирование</t>
  </si>
  <si>
    <t>Всего</t>
  </si>
  <si>
    <t>ВСЕГО ПО МУНИЦИПАЛЬНОЙ ПРОГРАММЕ, В ТОМ ЧИСЛЕ</t>
  </si>
  <si>
    <t>федеральный бюджет</t>
  </si>
  <si>
    <t>областной бюджет</t>
  </si>
  <si>
    <t>местный бюджет</t>
  </si>
  <si>
    <t>Подпрограмма 1. "Развитие системы дошкольного образования в городском округе Красноуфимск"</t>
  </si>
  <si>
    <t>ВСЕГО ПО ПОДПРОГРАММЕ, В ТОМ ЧИСЛЕ</t>
  </si>
  <si>
    <t>Подпрограмма 2. "Развитие системы общего образования в городском округе Красноуфимск"</t>
  </si>
  <si>
    <t>Подпрограмма 3. "Развитие системы дополнительного образования, отдыха и оздоровления детей в городском округе Красноуфимск"</t>
  </si>
  <si>
    <t>Подпрограмма 4. "Патриотическое воспитание граждан в городском округе Красноуфимск"</t>
  </si>
  <si>
    <t>Подпрограмма 5. "Укрепление и развитие материально-технической базы образовательных организаций городского округа Красноуфимск"</t>
  </si>
  <si>
    <t>в том числе организация и создание условий для обеспечения питанием обучающихся муниципальных общеобразовательных организаций в соответствии с СанПиН 2.3/2.4.3590-20</t>
  </si>
  <si>
    <t>Приложение № 3</t>
  </si>
  <si>
    <t>в том числе МАОУ СШ 2</t>
  </si>
  <si>
    <t>Мероприятие 1.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</si>
  <si>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Мероприятие 2. 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</si>
  <si>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"Развитие системы образования в городском округе Красноуфимск до 2028 года"</t>
  </si>
  <si>
    <t>Первый год (2023)</t>
  </si>
  <si>
    <t>Второй год (2024)</t>
  </si>
  <si>
    <t>Третий год (2025)</t>
  </si>
  <si>
    <t>Четвертый год (2026)</t>
  </si>
  <si>
    <t>Пятый год (2027)</t>
  </si>
  <si>
    <t>Шестой год (2028)</t>
  </si>
  <si>
    <t>Мероприятие 4.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t>
  </si>
  <si>
    <t>Мероприятие 5. Обеспечение деятельности муниципальных общеобразовательных организаций</t>
  </si>
  <si>
    <t xml:space="preserve">План мероприятий по выполнению муниципальной программы </t>
  </si>
  <si>
    <t>Объем расходов на выполнение мероприятий за счет всех источников ресурсного обеспечения, тыс. рублей</t>
  </si>
  <si>
    <t>Номера целевых показателей, на достижение которых направлены мероприятия</t>
  </si>
  <si>
    <t>Мероприятие 7.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</si>
  <si>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Мероприятие 8. Создание  в муниципальных общеобразовательных организациях условий для организации горячего питания обучающихся</t>
  </si>
  <si>
    <t>Мероприятие 9. 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</si>
  <si>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Мероприятие 13. Обеспечение функционирования модели персонифицированного финансирования дополнительного образования детей</t>
  </si>
  <si>
    <t>Мероприятие 14. Обеспечение организации отдыха и оздоровления детей в каникулярное время в городском округе Красноуфимск</t>
  </si>
  <si>
    <t>Мероприятие 15. Обеспечение деятельности муниципального загородного оздоровительного лагеря</t>
  </si>
  <si>
    <t>Мероприятие 16. 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</si>
  <si>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Мероприятие 17.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</si>
  <si>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Мероприятие 18. Реализация мероприятий, направленных на создание, открытие и организацию деятельности сети детских технопарков «Кванториум» в муниципальных образованиях</t>
  </si>
  <si>
    <t>Мероприятие 19. Организация участия и проведение городских, областных мероприятий</t>
  </si>
  <si>
    <t>Мероприятие 20. Обеспечение мероприятий по укреплению и развитию материально-технической базы муниципальных образовательных организаций</t>
  </si>
  <si>
    <t>Мероприятие 21. Создание в организациях отдыха детей и их оздоровления условий для отдыха и оздоровления детей, а также безбарьерной среды для детей всех групп здоровья</t>
  </si>
  <si>
    <t>Мероприятие 12. Организация предоставления дополнительного образования детей в муниципальных организациях дополнительного образования</t>
  </si>
  <si>
    <t>Мероприятие 22. Осуществление мероприятий по приведению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t>
  </si>
  <si>
    <t>Мероприятие 6. Обеспечение питанием обучающихся в муниципальных общеобразовательных организациях</t>
  </si>
  <si>
    <t>Мероприятие 23. Создание безопасных условий пребывания в муниципальных организациях отдыха детей и их оздоровления</t>
  </si>
  <si>
    <t>Мероприятие 24. Резервный фонд администрации городского округа Красноуфимск</t>
  </si>
  <si>
    <t>Мероприятие 25. Создание в образовательных организациях условий для получения детьми-инвалидами качественного образования</t>
  </si>
  <si>
    <t>Мероприятие 26. Обеспечение условий реализации муниципальными общеобразовательными организациями образовательных программ естественно-научного цикла и профориентационной работы</t>
  </si>
  <si>
    <t>Мероприятие 27. Внедрение механизмов инициативного бюджетирования на территории Свердловской области</t>
  </si>
  <si>
    <t>Мероприятие 28. Обеспечение деятельности органов местного самоуправления (центральный аппарат)</t>
  </si>
  <si>
    <t>Мероприятие 29. Обеспечение деятельности МО Управление образования городского округа Красноуфимск, МАУ "ЦБ УСО"</t>
  </si>
  <si>
    <t>Мероприятие 30. Организация и проведение муниципальных мероприятий в сфере образования</t>
  </si>
  <si>
    <t>Мероприятие 32. Обеспечение образовательных учреждений медицинскими услугами и изделиями медицинского назначения</t>
  </si>
  <si>
    <t>Мероприятие 33. Осуществление мероприятий по приведению в соответствие с требованиями пожарной безопасности и санитарного законодательства зданий и сооружений муниципальных образовательных организаций</t>
  </si>
  <si>
    <t>Подпрограмма 6. "Обеспечение реализации муниципальной программы городского округа Красноуфимск "Развитие системы образования в городском округе Красноуфимск до 2028 года"</t>
  </si>
  <si>
    <t>1,2,3</t>
  </si>
  <si>
    <t>7,7.1</t>
  </si>
  <si>
    <t>16,16.1,16.2,16.3,16.4</t>
  </si>
  <si>
    <t>26,26.1,26.2,26.3,26.4,26.5</t>
  </si>
  <si>
    <t>25,25.1,25.2,25.3</t>
  </si>
  <si>
    <t>1,2,3,21,22</t>
  </si>
  <si>
    <t>18, 20</t>
  </si>
  <si>
    <t>5,16,16.1,16,2,17</t>
  </si>
  <si>
    <t>11,12,21,22</t>
  </si>
  <si>
    <t>11,11.1,12</t>
  </si>
  <si>
    <t>"Об утверждении Муниципальной программы городского округа Красноуфимск "Развитие системы образования в городском округе Красноуфимск до 2028 года"</t>
  </si>
  <si>
    <t>к Постановлению Администрации городского округа Красноуфимск</t>
  </si>
  <si>
    <t>Мероприятие 3. Обеспечение деятельности службы ранней помощи при дошкольных образовательных учреждениях</t>
  </si>
  <si>
    <t>Мероприятие 11. 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</si>
  <si>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Мероприятие 10.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на условиях софинансирования из федерального бюджета</t>
  </si>
  <si>
    <t>Мероприятие 34.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</si>
  <si>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Мероприятие 35.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</si>
  <si>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Мероприятие 50. Поддержка победителей конкурса среди муниципальных дошкольных образовательных организаций, расположенных на территории Свердловской области. осуществляющих образовательную деятельность в соответствии с целями и задачами проекта "Уральская инженерная школа"</t>
  </si>
  <si>
    <t>от 27.12.2022 года  № 1243</t>
  </si>
  <si>
    <t>в том числе МО Управление образованием городского округа Красноуфимск</t>
  </si>
  <si>
    <t>Мероприятие 36.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</si>
  <si>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Мероприятие 31. Осуществление мероприятий по обеспечению антитеррористической безопасности образовательных учреждений(лицензированная охрана)</t>
  </si>
  <si>
    <t>Мероприятие 12.1. Поощрение в 2023 году муниципальных управленческих команд за достижение показателей деятельности органов исполнительной власти субъектов Российской Федерации</t>
  </si>
  <si>
    <t>Мероприятие 37. Реализация мер социальной поддержки студентам, обучающимся в образовательных организациях высшего образования по договорам о целевом обучении</t>
  </si>
  <si>
    <t>30, 31</t>
  </si>
  <si>
    <t>4,5,9,10,11,11.1,12,17,19,21,22</t>
  </si>
  <si>
    <t xml:space="preserve">Приложение № 3
к  постановлению  администрации городского округа Красноуфимск
от ________________№ _______    
«О внесении изменений в Приложения 1,2,3
Постановления Администрации городского округа Красноуфимск 
«Об утверждении муниципальной программы городского округа Красноуфимск «Развитие системы образования в городском округе Красноуфимск до 2028 года» от 27.12.2022 № 1243 
(с изменениями и дополнениями)
</t>
  </si>
  <si>
    <t>Мероприятие 34.1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</si>
</sst>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i/>
      <sz val="11"/>
      <color indexed="8"/>
      <name val="Times New Roman"/>
      <family val="1"/>
      <charset val="204"/>
    </font>
    <font>
      <sz val="8"/>
      <color indexed="8"/>
      <name val="Times New Roman"/>
      <family val="1"/>
      <charset val="204"/>
    </font>
    <font>
      <b/>
      <sz val="9"/>
      <color indexed="8"/>
      <name val="Times New Roman"/>
      <family val="1"/>
      <charset val="204"/>
    </font>
    <font>
      <b/>
      <sz val="14"/>
      <color indexed="8"/>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44">
    <xf numFmtId="0" fontId="0" fillId="0" borderId="0" xfId="0"/>
    <xf numFmtId="0" fontId="1" fillId="0" borderId="0" xfId="0" applyFont="1" applyFill="1" applyAlignment="1">
      <alignment vertical="top" wrapText="1"/>
    </xf>
    <xf numFmtId="0" fontId="1" fillId="0" borderId="1" xfId="0" applyFont="1" applyFill="1" applyBorder="1" applyAlignment="1">
      <alignment vertical="top" wrapText="1"/>
    </xf>
    <xf numFmtId="164" fontId="3" fillId="0" borderId="1" xfId="0" applyNumberFormat="1" applyFont="1" applyFill="1" applyBorder="1" applyAlignment="1">
      <alignment vertical="top" wrapText="1"/>
    </xf>
    <xf numFmtId="0" fontId="1" fillId="0" borderId="1" xfId="0" applyFont="1" applyFill="1" applyBorder="1" applyAlignment="1">
      <alignment horizontal="center" vertical="top" wrapText="1"/>
    </xf>
    <xf numFmtId="164" fontId="2" fillId="0" borderId="1" xfId="0" applyNumberFormat="1" applyFont="1" applyFill="1" applyBorder="1" applyAlignment="1">
      <alignment vertical="top" wrapText="1"/>
    </xf>
    <xf numFmtId="0" fontId="1" fillId="0" borderId="0" xfId="0" applyFont="1" applyFill="1" applyAlignment="1">
      <alignment horizontal="center" vertical="top" wrapText="1"/>
    </xf>
    <xf numFmtId="4" fontId="1" fillId="0" borderId="1" xfId="0" applyNumberFormat="1" applyFont="1" applyFill="1" applyBorder="1" applyAlignment="1">
      <alignment vertical="top" wrapText="1"/>
    </xf>
    <xf numFmtId="164" fontId="1" fillId="0" borderId="1" xfId="0" applyNumberFormat="1" applyFont="1" applyFill="1" applyBorder="1" applyAlignment="1">
      <alignment vertical="top" wrapText="1"/>
    </xf>
    <xf numFmtId="164" fontId="2" fillId="0" borderId="1" xfId="0" applyNumberFormat="1" applyFont="1" applyFill="1" applyBorder="1" applyAlignment="1">
      <alignment horizontal="right" vertical="top" wrapText="1"/>
    </xf>
    <xf numFmtId="0" fontId="1" fillId="0" borderId="1" xfId="0" applyFont="1" applyFill="1" applyBorder="1" applyAlignment="1">
      <alignment horizontal="left" vertical="top" wrapText="1"/>
    </xf>
    <xf numFmtId="164" fontId="1" fillId="0" borderId="1" xfId="0" applyNumberFormat="1" applyFont="1" applyFill="1" applyBorder="1" applyAlignment="1">
      <alignment horizontal="right" vertical="top" wrapText="1"/>
    </xf>
    <xf numFmtId="4" fontId="3" fillId="0" borderId="1" xfId="0" applyNumberFormat="1" applyFont="1" applyFill="1" applyBorder="1" applyAlignment="1">
      <alignment vertical="top" wrapText="1"/>
    </xf>
    <xf numFmtId="0" fontId="4" fillId="0" borderId="0" xfId="0" applyFont="1" applyFill="1" applyAlignment="1">
      <alignment vertical="top" wrapText="1"/>
    </xf>
    <xf numFmtId="0" fontId="2" fillId="0" borderId="1" xfId="0" applyFont="1" applyFill="1" applyBorder="1" applyAlignment="1">
      <alignment horizontal="center" vertical="top" wrapText="1"/>
    </xf>
    <xf numFmtId="0" fontId="4" fillId="0" borderId="0" xfId="0" applyFont="1" applyFill="1" applyAlignment="1">
      <alignment horizontal="left" vertical="top" wrapText="1"/>
    </xf>
    <xf numFmtId="0" fontId="1" fillId="2" borderId="0" xfId="0" applyFont="1" applyFill="1" applyAlignment="1">
      <alignment vertical="top" wrapText="1"/>
    </xf>
    <xf numFmtId="0" fontId="1" fillId="2" borderId="1" xfId="0" applyFont="1" applyFill="1" applyBorder="1" applyAlignment="1">
      <alignment horizontal="center" vertical="top" wrapText="1"/>
    </xf>
    <xf numFmtId="0" fontId="2" fillId="2" borderId="1" xfId="0" applyFont="1" applyFill="1" applyBorder="1" applyAlignment="1">
      <alignment vertical="top" wrapText="1"/>
    </xf>
    <xf numFmtId="0" fontId="1" fillId="2" borderId="1" xfId="0" applyFont="1" applyFill="1" applyBorder="1" applyAlignment="1">
      <alignment vertical="top" wrapText="1"/>
    </xf>
    <xf numFmtId="0" fontId="3" fillId="2" borderId="1" xfId="0" applyFont="1" applyFill="1" applyBorder="1" applyAlignment="1">
      <alignment vertical="top" wrapText="1"/>
    </xf>
    <xf numFmtId="0" fontId="2" fillId="2" borderId="1" xfId="0" applyFont="1" applyFill="1" applyBorder="1" applyAlignment="1">
      <alignment horizontal="left" vertical="top" wrapText="1"/>
    </xf>
    <xf numFmtId="0" fontId="1" fillId="2" borderId="1" xfId="0" applyFont="1" applyFill="1" applyBorder="1" applyAlignment="1">
      <alignment horizontal="left" vertical="top" wrapText="1"/>
    </xf>
    <xf numFmtId="3" fontId="1" fillId="0" borderId="1" xfId="0" applyNumberFormat="1" applyFont="1" applyFill="1" applyBorder="1" applyAlignment="1">
      <alignment horizontal="left" vertical="top" wrapText="1"/>
    </xf>
    <xf numFmtId="164" fontId="1" fillId="2" borderId="1" xfId="0" applyNumberFormat="1" applyFont="1" applyFill="1" applyBorder="1" applyAlignment="1">
      <alignment vertical="top" wrapText="1"/>
    </xf>
    <xf numFmtId="164" fontId="2" fillId="2" borderId="1" xfId="0" applyNumberFormat="1" applyFont="1" applyFill="1" applyBorder="1" applyAlignment="1">
      <alignment vertical="top" wrapText="1"/>
    </xf>
    <xf numFmtId="164" fontId="3" fillId="2" borderId="1" xfId="0" applyNumberFormat="1" applyFont="1" applyFill="1" applyBorder="1" applyAlignment="1">
      <alignment vertical="top" wrapText="1"/>
    </xf>
    <xf numFmtId="164" fontId="2" fillId="2" borderId="1" xfId="0" applyNumberFormat="1" applyFont="1" applyFill="1" applyBorder="1" applyAlignment="1">
      <alignment horizontal="right" vertical="top" wrapText="1"/>
    </xf>
    <xf numFmtId="164" fontId="1" fillId="2" borderId="1" xfId="0" applyNumberFormat="1" applyFont="1" applyFill="1" applyBorder="1" applyAlignment="1">
      <alignment horizontal="right" vertical="top" wrapText="1"/>
    </xf>
    <xf numFmtId="4" fontId="3" fillId="2" borderId="1" xfId="0" applyNumberFormat="1" applyFont="1" applyFill="1" applyBorder="1" applyAlignment="1">
      <alignment vertical="top" wrapText="1"/>
    </xf>
    <xf numFmtId="0" fontId="2" fillId="2" borderId="1" xfId="0" applyFont="1" applyFill="1" applyBorder="1" applyAlignment="1">
      <alignment horizontal="center" vertical="top" wrapText="1"/>
    </xf>
    <xf numFmtId="0" fontId="2" fillId="2" borderId="1" xfId="0" applyFont="1" applyFill="1" applyBorder="1" applyAlignment="1">
      <alignment horizontal="center" vertical="top" wrapText="1"/>
    </xf>
    <xf numFmtId="164" fontId="1" fillId="2" borderId="0" xfId="0" applyNumberFormat="1" applyFont="1" applyFill="1" applyAlignment="1">
      <alignment vertical="top" wrapText="1"/>
    </xf>
    <xf numFmtId="0" fontId="2" fillId="2" borderId="1" xfId="0" applyFont="1" applyFill="1" applyBorder="1" applyAlignment="1">
      <alignment horizontal="center" vertical="top" wrapText="1"/>
    </xf>
    <xf numFmtId="164" fontId="1" fillId="0" borderId="0" xfId="0" applyNumberFormat="1" applyFont="1" applyFill="1" applyAlignment="1">
      <alignment vertical="top" wrapText="1"/>
    </xf>
    <xf numFmtId="0" fontId="1" fillId="0" borderId="0" xfId="0" applyFont="1" applyFill="1" applyAlignment="1">
      <alignment horizontal="right" vertical="top" wrapText="1"/>
    </xf>
    <xf numFmtId="0" fontId="4" fillId="0" borderId="0" xfId="0" applyFont="1" applyFill="1" applyAlignment="1">
      <alignment horizontal="left" vertical="top" wrapText="1"/>
    </xf>
    <xf numFmtId="0" fontId="1" fillId="0" borderId="0" xfId="0" applyFont="1" applyFill="1" applyAlignment="1">
      <alignment horizontal="left" vertical="top" wrapText="1"/>
    </xf>
    <xf numFmtId="0" fontId="2" fillId="0" borderId="1" xfId="0" applyFont="1" applyFill="1" applyBorder="1" applyAlignment="1">
      <alignment horizontal="center" vertical="top" wrapText="1"/>
    </xf>
    <xf numFmtId="0" fontId="6" fillId="0" borderId="0" xfId="0" applyFont="1" applyFill="1" applyAlignment="1">
      <alignment horizontal="center" vertical="top" wrapText="1"/>
    </xf>
    <xf numFmtId="0" fontId="2" fillId="2" borderId="1" xfId="0" applyFont="1" applyFill="1" applyBorder="1" applyAlignment="1">
      <alignment horizontal="center" vertical="top" wrapText="1"/>
    </xf>
    <xf numFmtId="0" fontId="5" fillId="0" borderId="1"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3" xfId="0"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39"/>
  <sheetViews>
    <sheetView tabSelected="1" zoomScale="80" zoomScaleNormal="80" workbookViewId="0">
      <pane xSplit="1" ySplit="12" topLeftCell="B55" activePane="bottomRight" state="frozen"/>
      <selection pane="topRight" activeCell="B1" sqref="B1"/>
      <selection pane="bottomLeft" activeCell="A3" sqref="A3"/>
      <selection pane="bottomRight" activeCell="E59" sqref="E59"/>
    </sheetView>
  </sheetViews>
  <sheetFormatPr defaultRowHeight="15" x14ac:dyDescent="0.25"/>
  <cols>
    <col min="1" max="1" width="7.28515625" style="6" customWidth="1"/>
    <col min="2" max="2" width="48.42578125" style="16" customWidth="1"/>
    <col min="3" max="4" width="14.42578125" style="16" customWidth="1"/>
    <col min="5" max="5" width="14.5703125" style="16" customWidth="1"/>
    <col min="6" max="6" width="13.140625" style="16" customWidth="1"/>
    <col min="7" max="7" width="15.42578125" style="1" customWidth="1"/>
    <col min="8" max="8" width="12.85546875" style="1" customWidth="1"/>
    <col min="9" max="9" width="12.42578125" style="1" customWidth="1"/>
    <col min="10" max="10" width="20" style="1" customWidth="1"/>
    <col min="11" max="16384" width="9.140625" style="1"/>
  </cols>
  <sheetData>
    <row r="1" spans="1:15" ht="138.75" customHeight="1" x14ac:dyDescent="0.25">
      <c r="F1" s="35" t="s">
        <v>82</v>
      </c>
      <c r="G1" s="35"/>
      <c r="H1" s="35"/>
      <c r="I1" s="35"/>
      <c r="J1" s="35"/>
    </row>
    <row r="3" spans="1:15" ht="15" customHeight="1" x14ac:dyDescent="0.25">
      <c r="G3" s="36" t="s">
        <v>14</v>
      </c>
      <c r="H3" s="36"/>
      <c r="I3" s="36"/>
      <c r="J3" s="36"/>
    </row>
    <row r="4" spans="1:15" ht="15" customHeight="1" x14ac:dyDescent="0.25">
      <c r="G4" s="36" t="s">
        <v>67</v>
      </c>
      <c r="H4" s="36"/>
      <c r="I4" s="36"/>
      <c r="J4" s="36"/>
    </row>
    <row r="5" spans="1:15" ht="15" customHeight="1" x14ac:dyDescent="0.25">
      <c r="G5" s="37" t="s">
        <v>74</v>
      </c>
      <c r="H5" s="37"/>
      <c r="I5" s="37"/>
      <c r="J5" s="37"/>
    </row>
    <row r="6" spans="1:15" ht="36" customHeight="1" x14ac:dyDescent="0.25">
      <c r="G6" s="36" t="s">
        <v>66</v>
      </c>
      <c r="H6" s="36"/>
      <c r="I6" s="36"/>
      <c r="J6" s="36"/>
    </row>
    <row r="7" spans="1:15" ht="15" customHeight="1" x14ac:dyDescent="0.25">
      <c r="I7" s="13"/>
      <c r="J7" s="15"/>
    </row>
    <row r="8" spans="1:15" ht="18.75" x14ac:dyDescent="0.25">
      <c r="A8" s="39" t="s">
        <v>27</v>
      </c>
      <c r="B8" s="39"/>
      <c r="C8" s="39"/>
      <c r="D8" s="39"/>
      <c r="E8" s="39"/>
      <c r="F8" s="39"/>
      <c r="G8" s="39"/>
      <c r="H8" s="39"/>
      <c r="I8" s="39"/>
      <c r="J8" s="39"/>
    </row>
    <row r="9" spans="1:15" ht="18.75" x14ac:dyDescent="0.25">
      <c r="A9" s="39" t="s">
        <v>18</v>
      </c>
      <c r="B9" s="39"/>
      <c r="C9" s="39"/>
      <c r="D9" s="39"/>
      <c r="E9" s="39"/>
      <c r="F9" s="39"/>
      <c r="G9" s="39"/>
      <c r="H9" s="39"/>
      <c r="I9" s="39"/>
      <c r="J9" s="39"/>
    </row>
    <row r="11" spans="1:15" ht="35.25" customHeight="1" x14ac:dyDescent="0.25">
      <c r="A11" s="38" t="s">
        <v>0</v>
      </c>
      <c r="B11" s="40" t="s">
        <v>1</v>
      </c>
      <c r="C11" s="42" t="s">
        <v>28</v>
      </c>
      <c r="D11" s="43"/>
      <c r="E11" s="43"/>
      <c r="F11" s="43"/>
      <c r="G11" s="43"/>
      <c r="H11" s="43"/>
      <c r="I11" s="43"/>
      <c r="J11" s="41" t="s">
        <v>29</v>
      </c>
    </row>
    <row r="12" spans="1:15" ht="41.25" customHeight="1" x14ac:dyDescent="0.25">
      <c r="A12" s="38"/>
      <c r="B12" s="40"/>
      <c r="C12" s="31" t="s">
        <v>2</v>
      </c>
      <c r="D12" s="31" t="s">
        <v>19</v>
      </c>
      <c r="E12" s="33" t="s">
        <v>20</v>
      </c>
      <c r="F12" s="30" t="s">
        <v>21</v>
      </c>
      <c r="G12" s="14" t="s">
        <v>22</v>
      </c>
      <c r="H12" s="14" t="s">
        <v>23</v>
      </c>
      <c r="I12" s="14" t="s">
        <v>24</v>
      </c>
      <c r="J12" s="41"/>
    </row>
    <row r="13" spans="1:15" s="6" customFormat="1" x14ac:dyDescent="0.25">
      <c r="A13" s="4">
        <v>1</v>
      </c>
      <c r="B13" s="17">
        <v>2</v>
      </c>
      <c r="C13" s="17">
        <v>3</v>
      </c>
      <c r="D13" s="17">
        <v>4</v>
      </c>
      <c r="E13" s="17">
        <v>5</v>
      </c>
      <c r="F13" s="17">
        <v>6</v>
      </c>
      <c r="G13" s="4">
        <v>7</v>
      </c>
      <c r="H13" s="4">
        <v>8</v>
      </c>
      <c r="I13" s="4">
        <v>9</v>
      </c>
      <c r="J13" s="4">
        <v>15</v>
      </c>
    </row>
    <row r="14" spans="1:15" ht="28.5" x14ac:dyDescent="0.25">
      <c r="A14" s="4">
        <v>1</v>
      </c>
      <c r="B14" s="18" t="s">
        <v>3</v>
      </c>
      <c r="C14" s="25">
        <f t="shared" ref="C14:I14" si="0">C15+C16+C17</f>
        <v>10122468.139</v>
      </c>
      <c r="D14" s="25">
        <f t="shared" si="0"/>
        <v>1318262.3999999999</v>
      </c>
      <c r="E14" s="25">
        <f>E15+E16+E17</f>
        <v>1595521.8000000003</v>
      </c>
      <c r="F14" s="25">
        <f t="shared" si="0"/>
        <v>1699154.5949999997</v>
      </c>
      <c r="G14" s="25">
        <f t="shared" si="0"/>
        <v>1731800.1179999998</v>
      </c>
      <c r="H14" s="25">
        <f t="shared" si="0"/>
        <v>1806093.6259999999</v>
      </c>
      <c r="I14" s="25">
        <f t="shared" si="0"/>
        <v>1971635.6</v>
      </c>
      <c r="J14" s="5"/>
      <c r="O14" s="34"/>
    </row>
    <row r="15" spans="1:15" x14ac:dyDescent="0.25">
      <c r="A15" s="4">
        <v>2</v>
      </c>
      <c r="B15" s="19" t="s">
        <v>4</v>
      </c>
      <c r="C15" s="25">
        <f>SUM(D15:I15)</f>
        <v>0</v>
      </c>
      <c r="D15" s="25">
        <v>0</v>
      </c>
      <c r="E15" s="25">
        <f>E30+E83+E115</f>
        <v>0</v>
      </c>
      <c r="F15" s="25">
        <f>F30+F83+F115</f>
        <v>0</v>
      </c>
      <c r="G15" s="5">
        <f>G30+G83+G115</f>
        <v>0</v>
      </c>
      <c r="H15" s="5">
        <f>H30+H83+H115</f>
        <v>0</v>
      </c>
      <c r="I15" s="5">
        <f>I30+I83+I115</f>
        <v>0</v>
      </c>
      <c r="J15" s="2"/>
    </row>
    <row r="16" spans="1:15" x14ac:dyDescent="0.25">
      <c r="A16" s="4">
        <v>3</v>
      </c>
      <c r="B16" s="19" t="s">
        <v>5</v>
      </c>
      <c r="C16" s="25">
        <f t="shared" ref="C16:C17" si="1">SUM(D16:I16)</f>
        <v>6845288.2999999998</v>
      </c>
      <c r="D16" s="25">
        <f t="shared" ref="D16:I16" si="2">D20+D31+D53+D84+D116</f>
        <v>832132.6</v>
      </c>
      <c r="E16" s="25">
        <f>E20+E31+E53+E84+E116</f>
        <v>1064944.2000000002</v>
      </c>
      <c r="F16" s="25">
        <f t="shared" si="2"/>
        <v>1102071.2</v>
      </c>
      <c r="G16" s="25">
        <f t="shared" si="2"/>
        <v>1194199.8999999999</v>
      </c>
      <c r="H16" s="25">
        <f t="shared" si="2"/>
        <v>1279589.8999999999</v>
      </c>
      <c r="I16" s="25">
        <f t="shared" si="2"/>
        <v>1372350.5</v>
      </c>
      <c r="J16" s="7"/>
    </row>
    <row r="17" spans="1:10" x14ac:dyDescent="0.25">
      <c r="A17" s="4">
        <v>4</v>
      </c>
      <c r="B17" s="19" t="s">
        <v>6</v>
      </c>
      <c r="C17" s="25">
        <f t="shared" si="1"/>
        <v>3277179.8390000002</v>
      </c>
      <c r="D17" s="25">
        <f t="shared" ref="D17:I17" si="3">D21+D32+D54+D78+D85+D117</f>
        <v>486129.80000000005</v>
      </c>
      <c r="E17" s="25">
        <f>E21+E32+E54+E78+E85+E117</f>
        <v>530577.60000000009</v>
      </c>
      <c r="F17" s="25">
        <f t="shared" si="3"/>
        <v>597083.3949999999</v>
      </c>
      <c r="G17" s="25">
        <f t="shared" si="3"/>
        <v>537600.21799999999</v>
      </c>
      <c r="H17" s="25">
        <f t="shared" si="3"/>
        <v>526503.72600000002</v>
      </c>
      <c r="I17" s="25">
        <f t="shared" si="3"/>
        <v>599285.10000000009</v>
      </c>
      <c r="J17" s="2"/>
    </row>
    <row r="18" spans="1:10" x14ac:dyDescent="0.25">
      <c r="A18" s="4">
        <v>5</v>
      </c>
      <c r="B18" s="38" t="s">
        <v>7</v>
      </c>
      <c r="C18" s="38"/>
      <c r="D18" s="38"/>
      <c r="E18" s="38"/>
      <c r="F18" s="38"/>
      <c r="G18" s="38"/>
      <c r="H18" s="38"/>
      <c r="I18" s="38"/>
      <c r="J18" s="38"/>
    </row>
    <row r="19" spans="1:10" ht="28.5" x14ac:dyDescent="0.25">
      <c r="A19" s="4">
        <v>6</v>
      </c>
      <c r="B19" s="18" t="s">
        <v>8</v>
      </c>
      <c r="C19" s="25">
        <f>SUM(D19:I19)</f>
        <v>3331134.8</v>
      </c>
      <c r="D19" s="25">
        <f t="shared" ref="D19:I19" si="4">D20+D21</f>
        <v>414546.8</v>
      </c>
      <c r="E19" s="25">
        <f t="shared" si="4"/>
        <v>493424.1</v>
      </c>
      <c r="F19" s="25">
        <f>F20+F21</f>
        <v>552759.4</v>
      </c>
      <c r="G19" s="25">
        <f t="shared" si="4"/>
        <v>589895</v>
      </c>
      <c r="H19" s="25">
        <f t="shared" si="4"/>
        <v>626166</v>
      </c>
      <c r="I19" s="25">
        <f t="shared" si="4"/>
        <v>654343.5</v>
      </c>
      <c r="J19" s="2"/>
    </row>
    <row r="20" spans="1:10" x14ac:dyDescent="0.25">
      <c r="A20" s="4">
        <v>7</v>
      </c>
      <c r="B20" s="19" t="s">
        <v>5</v>
      </c>
      <c r="C20" s="24">
        <f t="shared" ref="C20:C21" si="5">SUM(D20:I20)</f>
        <v>2543211.2000000002</v>
      </c>
      <c r="D20" s="24">
        <f>D23</f>
        <v>305170.09999999998</v>
      </c>
      <c r="E20" s="24">
        <f>E23</f>
        <v>371249.1</v>
      </c>
      <c r="F20" s="24">
        <f>F23</f>
        <v>419232</v>
      </c>
      <c r="G20" s="8">
        <f t="shared" ref="G20:I20" si="6">G23</f>
        <v>453917</v>
      </c>
      <c r="H20" s="8">
        <f t="shared" si="6"/>
        <v>485889</v>
      </c>
      <c r="I20" s="8">
        <f t="shared" si="6"/>
        <v>507754</v>
      </c>
      <c r="J20" s="2"/>
    </row>
    <row r="21" spans="1:10" x14ac:dyDescent="0.25">
      <c r="A21" s="4">
        <v>8</v>
      </c>
      <c r="B21" s="19" t="s">
        <v>6</v>
      </c>
      <c r="C21" s="24">
        <f t="shared" si="5"/>
        <v>787923.6</v>
      </c>
      <c r="D21" s="24">
        <f>D25+D27</f>
        <v>109376.7</v>
      </c>
      <c r="E21" s="24">
        <f>E25+E27</f>
        <v>122175</v>
      </c>
      <c r="F21" s="24">
        <f>F25+F27</f>
        <v>133527.4</v>
      </c>
      <c r="G21" s="8">
        <f t="shared" ref="G21:I21" si="7">G25+G27</f>
        <v>135978</v>
      </c>
      <c r="H21" s="8">
        <f t="shared" si="7"/>
        <v>140277</v>
      </c>
      <c r="I21" s="8">
        <f t="shared" si="7"/>
        <v>146589.5</v>
      </c>
      <c r="J21" s="2"/>
    </row>
    <row r="22" spans="1:10" ht="74.25" customHeight="1" x14ac:dyDescent="0.25">
      <c r="A22" s="4">
        <v>9</v>
      </c>
      <c r="B22" s="20" t="s">
        <v>16</v>
      </c>
      <c r="C22" s="26">
        <f>SUM(D22:I22)</f>
        <v>2543211.2000000002</v>
      </c>
      <c r="D22" s="26">
        <f t="shared" ref="D22:I22" si="8">D23</f>
        <v>305170.09999999998</v>
      </c>
      <c r="E22" s="26">
        <f>E23</f>
        <v>371249.1</v>
      </c>
      <c r="F22" s="26">
        <f t="shared" si="8"/>
        <v>419232</v>
      </c>
      <c r="G22" s="3">
        <f t="shared" si="8"/>
        <v>453917</v>
      </c>
      <c r="H22" s="3">
        <f t="shared" si="8"/>
        <v>485889</v>
      </c>
      <c r="I22" s="3">
        <f t="shared" si="8"/>
        <v>507754</v>
      </c>
      <c r="J22" s="2" t="s">
        <v>61</v>
      </c>
    </row>
    <row r="23" spans="1:10" x14ac:dyDescent="0.25">
      <c r="A23" s="4">
        <v>10</v>
      </c>
      <c r="B23" s="19" t="s">
        <v>5</v>
      </c>
      <c r="C23" s="24">
        <f>SUM(D23:I23)</f>
        <v>2543211.2000000002</v>
      </c>
      <c r="D23" s="24">
        <v>305170.09999999998</v>
      </c>
      <c r="E23" s="24">
        <v>371249.1</v>
      </c>
      <c r="F23" s="24">
        <v>419232</v>
      </c>
      <c r="G23" s="8">
        <v>453917</v>
      </c>
      <c r="H23" s="8">
        <v>485889</v>
      </c>
      <c r="I23" s="8">
        <v>507754</v>
      </c>
      <c r="J23" s="2"/>
    </row>
    <row r="24" spans="1:10" ht="75" customHeight="1" x14ac:dyDescent="0.25">
      <c r="A24" s="4">
        <v>11</v>
      </c>
      <c r="B24" s="20" t="s">
        <v>17</v>
      </c>
      <c r="C24" s="26">
        <f>C25</f>
        <v>784149.5</v>
      </c>
      <c r="D24" s="26">
        <f>D25</f>
        <v>108856.3</v>
      </c>
      <c r="E24" s="26">
        <f t="shared" ref="E24:I24" si="9">E25</f>
        <v>121633.2</v>
      </c>
      <c r="F24" s="26">
        <f t="shared" si="9"/>
        <v>132890.79999999999</v>
      </c>
      <c r="G24" s="3">
        <f t="shared" si="9"/>
        <v>135314.29999999999</v>
      </c>
      <c r="H24" s="3">
        <f t="shared" si="9"/>
        <v>139586.70000000001</v>
      </c>
      <c r="I24" s="3">
        <f t="shared" si="9"/>
        <v>145868.20000000001</v>
      </c>
      <c r="J24" s="2" t="s">
        <v>56</v>
      </c>
    </row>
    <row r="25" spans="1:10" x14ac:dyDescent="0.25">
      <c r="A25" s="4">
        <v>12</v>
      </c>
      <c r="B25" s="19" t="s">
        <v>6</v>
      </c>
      <c r="C25" s="24">
        <f>SUM(D25:I25)</f>
        <v>784149.5</v>
      </c>
      <c r="D25" s="24">
        <v>108856.3</v>
      </c>
      <c r="E25" s="24">
        <v>121633.2</v>
      </c>
      <c r="F25" s="24">
        <v>132890.79999999999</v>
      </c>
      <c r="G25" s="8">
        <v>135314.29999999999</v>
      </c>
      <c r="H25" s="8">
        <v>139586.70000000001</v>
      </c>
      <c r="I25" s="8">
        <v>145868.20000000001</v>
      </c>
      <c r="J25" s="2"/>
    </row>
    <row r="26" spans="1:10" ht="46.5" customHeight="1" x14ac:dyDescent="0.25">
      <c r="A26" s="4">
        <v>13</v>
      </c>
      <c r="B26" s="20" t="s">
        <v>68</v>
      </c>
      <c r="C26" s="26">
        <f t="shared" ref="C26:H26" si="10">C27</f>
        <v>3774.1000000000004</v>
      </c>
      <c r="D26" s="26">
        <f t="shared" si="10"/>
        <v>520.4</v>
      </c>
      <c r="E26" s="26">
        <f t="shared" si="10"/>
        <v>541.79999999999995</v>
      </c>
      <c r="F26" s="26">
        <f t="shared" si="10"/>
        <v>636.6</v>
      </c>
      <c r="G26" s="3">
        <f t="shared" si="10"/>
        <v>663.7</v>
      </c>
      <c r="H26" s="3">
        <f t="shared" si="10"/>
        <v>690.3</v>
      </c>
      <c r="I26" s="3">
        <f t="shared" ref="I26" si="11">I27</f>
        <v>721.3</v>
      </c>
      <c r="J26" s="10" t="s">
        <v>56</v>
      </c>
    </row>
    <row r="27" spans="1:10" x14ac:dyDescent="0.25">
      <c r="A27" s="4">
        <v>14</v>
      </c>
      <c r="B27" s="19" t="s">
        <v>6</v>
      </c>
      <c r="C27" s="24">
        <f>SUM(D27:I27)</f>
        <v>3774.1000000000004</v>
      </c>
      <c r="D27" s="24">
        <v>520.4</v>
      </c>
      <c r="E27" s="24">
        <v>541.79999999999995</v>
      </c>
      <c r="F27" s="24">
        <v>636.6</v>
      </c>
      <c r="G27" s="8">
        <v>663.7</v>
      </c>
      <c r="H27" s="8">
        <v>690.3</v>
      </c>
      <c r="I27" s="8">
        <v>721.3</v>
      </c>
      <c r="J27" s="10"/>
    </row>
    <row r="28" spans="1:10" x14ac:dyDescent="0.25">
      <c r="A28" s="4">
        <v>15</v>
      </c>
      <c r="B28" s="38" t="s">
        <v>9</v>
      </c>
      <c r="C28" s="38"/>
      <c r="D28" s="38"/>
      <c r="E28" s="38"/>
      <c r="F28" s="38"/>
      <c r="G28" s="38"/>
      <c r="H28" s="38"/>
      <c r="I28" s="38"/>
      <c r="J28" s="38"/>
    </row>
    <row r="29" spans="1:10" ht="28.5" x14ac:dyDescent="0.25">
      <c r="A29" s="4">
        <v>16</v>
      </c>
      <c r="B29" s="18" t="s">
        <v>8</v>
      </c>
      <c r="C29" s="25">
        <f>SUM(D29:I29)</f>
        <v>4862223.8</v>
      </c>
      <c r="D29" s="25">
        <f t="shared" ref="D29:I29" si="12">D31+D32</f>
        <v>575139</v>
      </c>
      <c r="E29" s="25">
        <f t="shared" si="12"/>
        <v>775426.2</v>
      </c>
      <c r="F29" s="25">
        <f t="shared" si="12"/>
        <v>795110.20000000007</v>
      </c>
      <c r="G29" s="25">
        <f t="shared" si="12"/>
        <v>860397.9</v>
      </c>
      <c r="H29" s="25">
        <f t="shared" si="12"/>
        <v>887386.9</v>
      </c>
      <c r="I29" s="25">
        <f t="shared" si="12"/>
        <v>968763.6</v>
      </c>
      <c r="J29" s="2"/>
    </row>
    <row r="30" spans="1:10" x14ac:dyDescent="0.25">
      <c r="A30" s="4">
        <v>17</v>
      </c>
      <c r="B30" s="19" t="s">
        <v>4</v>
      </c>
      <c r="C30" s="25">
        <f t="shared" ref="C30:C32" si="13">SUM(D30:I30)</f>
        <v>0</v>
      </c>
      <c r="D30" s="24">
        <v>0</v>
      </c>
      <c r="E30" s="24">
        <v>0</v>
      </c>
      <c r="F30" s="24">
        <v>0</v>
      </c>
      <c r="G30" s="8">
        <v>0</v>
      </c>
      <c r="H30" s="8">
        <v>0</v>
      </c>
      <c r="I30" s="8">
        <v>0</v>
      </c>
      <c r="J30" s="2"/>
    </row>
    <row r="31" spans="1:10" x14ac:dyDescent="0.25">
      <c r="A31" s="4">
        <v>18</v>
      </c>
      <c r="B31" s="19" t="s">
        <v>5</v>
      </c>
      <c r="C31" s="25">
        <f>SUM(D31:I31)</f>
        <v>4123556.1000000006</v>
      </c>
      <c r="D31" s="24">
        <f>D34+D39+D46+D48+D50+D43</f>
        <v>469771.4</v>
      </c>
      <c r="E31" s="24">
        <f>E34+E39+E46+E48+E50+E43</f>
        <v>657509.69999999995</v>
      </c>
      <c r="F31" s="24">
        <f t="shared" ref="F31:I31" si="14">F34+F39+F46+F48+F50+F43</f>
        <v>659830.30000000005</v>
      </c>
      <c r="G31" s="8">
        <f t="shared" si="14"/>
        <v>720411</v>
      </c>
      <c r="H31" s="8">
        <f t="shared" si="14"/>
        <v>773034</v>
      </c>
      <c r="I31" s="8">
        <f t="shared" si="14"/>
        <v>842999.7</v>
      </c>
      <c r="J31" s="2"/>
    </row>
    <row r="32" spans="1:10" x14ac:dyDescent="0.25">
      <c r="A32" s="4">
        <v>19</v>
      </c>
      <c r="B32" s="19" t="s">
        <v>6</v>
      </c>
      <c r="C32" s="25">
        <f t="shared" si="13"/>
        <v>738667.70000000007</v>
      </c>
      <c r="D32" s="24">
        <f>D36+D41+D44</f>
        <v>105367.6</v>
      </c>
      <c r="E32" s="24">
        <f>E36+E41+E44</f>
        <v>117916.5</v>
      </c>
      <c r="F32" s="24">
        <f t="shared" ref="F32:I32" si="15">F36+F41+F44</f>
        <v>135279.9</v>
      </c>
      <c r="G32" s="8">
        <f t="shared" si="15"/>
        <v>139986.9</v>
      </c>
      <c r="H32" s="8">
        <f t="shared" si="15"/>
        <v>114352.90000000001</v>
      </c>
      <c r="I32" s="8">
        <f t="shared" si="15"/>
        <v>125763.90000000001</v>
      </c>
      <c r="J32" s="2"/>
    </row>
    <row r="33" spans="1:10" ht="134.25" customHeight="1" x14ac:dyDescent="0.25">
      <c r="A33" s="4">
        <v>20</v>
      </c>
      <c r="B33" s="20" t="s">
        <v>25</v>
      </c>
      <c r="C33" s="26">
        <f>SUM(D33:I33)</f>
        <v>3618977.4000000004</v>
      </c>
      <c r="D33" s="26">
        <f t="shared" ref="D33:I33" si="16">D34</f>
        <v>372326</v>
      </c>
      <c r="E33" s="26">
        <f t="shared" si="16"/>
        <v>532219.69999999995</v>
      </c>
      <c r="F33" s="26">
        <f t="shared" si="16"/>
        <v>601294</v>
      </c>
      <c r="G33" s="26">
        <f t="shared" si="16"/>
        <v>660245</v>
      </c>
      <c r="H33" s="26">
        <f t="shared" si="16"/>
        <v>710461</v>
      </c>
      <c r="I33" s="26">
        <f t="shared" si="16"/>
        <v>742431.7</v>
      </c>
      <c r="J33" s="2" t="s">
        <v>81</v>
      </c>
    </row>
    <row r="34" spans="1:10" x14ac:dyDescent="0.25">
      <c r="A34" s="4">
        <v>21</v>
      </c>
      <c r="B34" s="19" t="s">
        <v>5</v>
      </c>
      <c r="C34" s="26">
        <f t="shared" ref="C34:C50" si="17">SUM(D34:I34)</f>
        <v>3618977.4000000004</v>
      </c>
      <c r="D34" s="24">
        <v>372326</v>
      </c>
      <c r="E34" s="24">
        <v>532219.69999999995</v>
      </c>
      <c r="F34" s="24">
        <v>601294</v>
      </c>
      <c r="G34" s="8">
        <v>660245</v>
      </c>
      <c r="H34" s="8">
        <v>710461</v>
      </c>
      <c r="I34" s="8">
        <v>742431.7</v>
      </c>
      <c r="J34" s="2"/>
    </row>
    <row r="35" spans="1:10" ht="45" x14ac:dyDescent="0.25">
      <c r="A35" s="4">
        <v>22</v>
      </c>
      <c r="B35" s="20" t="s">
        <v>26</v>
      </c>
      <c r="C35" s="26">
        <f t="shared" si="17"/>
        <v>733427.70000000007</v>
      </c>
      <c r="D35" s="26">
        <f t="shared" ref="D35:I35" si="18">D36</f>
        <v>101934.6</v>
      </c>
      <c r="E35" s="26">
        <f>E36</f>
        <v>117085.6</v>
      </c>
      <c r="F35" s="26">
        <f>F36</f>
        <v>134303.79999999999</v>
      </c>
      <c r="G35" s="3">
        <f t="shared" si="18"/>
        <v>139986.9</v>
      </c>
      <c r="H35" s="3">
        <f t="shared" si="18"/>
        <v>114352.90000000001</v>
      </c>
      <c r="I35" s="3">
        <f t="shared" si="18"/>
        <v>125763.90000000001</v>
      </c>
      <c r="J35" s="10">
        <v>4.7</v>
      </c>
    </row>
    <row r="36" spans="1:10" x14ac:dyDescent="0.25">
      <c r="A36" s="4">
        <v>23</v>
      </c>
      <c r="B36" s="19" t="s">
        <v>6</v>
      </c>
      <c r="C36" s="26">
        <f t="shared" si="17"/>
        <v>733427.70000000007</v>
      </c>
      <c r="D36" s="24">
        <f>99569.8+D37</f>
        <v>101934.6</v>
      </c>
      <c r="E36" s="24">
        <v>117085.6</v>
      </c>
      <c r="F36" s="24">
        <f>131313.5+F37</f>
        <v>134303.79999999999</v>
      </c>
      <c r="G36" s="8">
        <f>137520.5+G37</f>
        <v>139986.9</v>
      </c>
      <c r="H36" s="8">
        <f>111787.8+H37</f>
        <v>114352.90000000001</v>
      </c>
      <c r="I36" s="8">
        <f>123105.1+I37</f>
        <v>125763.90000000001</v>
      </c>
      <c r="J36" s="10"/>
    </row>
    <row r="37" spans="1:10" ht="60.75" customHeight="1" x14ac:dyDescent="0.25">
      <c r="A37" s="4">
        <v>24</v>
      </c>
      <c r="B37" s="19" t="s">
        <v>13</v>
      </c>
      <c r="C37" s="26">
        <f t="shared" si="17"/>
        <v>15868.900000000001</v>
      </c>
      <c r="D37" s="24">
        <v>2364.8000000000002</v>
      </c>
      <c r="E37" s="24">
        <v>2823.5</v>
      </c>
      <c r="F37" s="24">
        <v>2990.3</v>
      </c>
      <c r="G37" s="8">
        <v>2466.4</v>
      </c>
      <c r="H37" s="8">
        <v>2565.1</v>
      </c>
      <c r="I37" s="8">
        <v>2658.8</v>
      </c>
      <c r="J37" s="10"/>
    </row>
    <row r="38" spans="1:10" ht="48" customHeight="1" x14ac:dyDescent="0.25">
      <c r="A38" s="4">
        <v>25</v>
      </c>
      <c r="B38" s="20" t="s">
        <v>44</v>
      </c>
      <c r="C38" s="26">
        <f t="shared" si="17"/>
        <v>348342.7</v>
      </c>
      <c r="D38" s="26">
        <f t="shared" ref="D38:I38" si="19">D39</f>
        <v>45252</v>
      </c>
      <c r="E38" s="26">
        <f t="shared" si="19"/>
        <v>57111</v>
      </c>
      <c r="F38" s="26">
        <f t="shared" si="19"/>
        <v>57852</v>
      </c>
      <c r="G38" s="3">
        <f t="shared" si="19"/>
        <v>60166</v>
      </c>
      <c r="H38" s="3">
        <f t="shared" si="19"/>
        <v>62573</v>
      </c>
      <c r="I38" s="3">
        <f t="shared" si="19"/>
        <v>65388.7</v>
      </c>
      <c r="J38" s="10">
        <v>7</v>
      </c>
    </row>
    <row r="39" spans="1:10" x14ac:dyDescent="0.25">
      <c r="A39" s="4">
        <v>26</v>
      </c>
      <c r="B39" s="19" t="s">
        <v>5</v>
      </c>
      <c r="C39" s="26">
        <f t="shared" si="17"/>
        <v>348342.7</v>
      </c>
      <c r="D39" s="24">
        <v>45252</v>
      </c>
      <c r="E39" s="24">
        <v>57111</v>
      </c>
      <c r="F39" s="24">
        <v>57852</v>
      </c>
      <c r="G39" s="8">
        <v>60166</v>
      </c>
      <c r="H39" s="8">
        <v>62573</v>
      </c>
      <c r="I39" s="8">
        <v>65388.7</v>
      </c>
      <c r="J39" s="2"/>
    </row>
    <row r="40" spans="1:10" ht="90" customHeight="1" x14ac:dyDescent="0.25">
      <c r="A40" s="4">
        <v>27</v>
      </c>
      <c r="B40" s="20" t="s">
        <v>30</v>
      </c>
      <c r="C40" s="26">
        <f t="shared" si="17"/>
        <v>3000</v>
      </c>
      <c r="D40" s="26">
        <f t="shared" ref="D40:I40" si="20">D41</f>
        <v>3000</v>
      </c>
      <c r="E40" s="26">
        <f t="shared" si="20"/>
        <v>0</v>
      </c>
      <c r="F40" s="26">
        <f t="shared" si="20"/>
        <v>0</v>
      </c>
      <c r="G40" s="3">
        <f t="shared" si="20"/>
        <v>0</v>
      </c>
      <c r="H40" s="3">
        <f t="shared" si="20"/>
        <v>0</v>
      </c>
      <c r="I40" s="3">
        <f t="shared" si="20"/>
        <v>0</v>
      </c>
      <c r="J40" s="10" t="s">
        <v>60</v>
      </c>
    </row>
    <row r="41" spans="1:10" x14ac:dyDescent="0.25">
      <c r="A41" s="4">
        <v>28</v>
      </c>
      <c r="B41" s="19" t="s">
        <v>6</v>
      </c>
      <c r="C41" s="26">
        <f t="shared" si="17"/>
        <v>3000</v>
      </c>
      <c r="D41" s="24">
        <v>3000</v>
      </c>
      <c r="E41" s="24">
        <v>0</v>
      </c>
      <c r="F41" s="24">
        <v>0</v>
      </c>
      <c r="G41" s="8">
        <v>0</v>
      </c>
      <c r="H41" s="8">
        <v>0</v>
      </c>
      <c r="I41" s="8">
        <v>0</v>
      </c>
      <c r="J41" s="2"/>
    </row>
    <row r="42" spans="1:10" ht="51.75" customHeight="1" x14ac:dyDescent="0.25">
      <c r="A42" s="4">
        <v>29</v>
      </c>
      <c r="B42" s="20" t="s">
        <v>31</v>
      </c>
      <c r="C42" s="26">
        <f t="shared" si="17"/>
        <v>5217.6000000000004</v>
      </c>
      <c r="D42" s="26">
        <f t="shared" ref="D42:E42" si="21">D43+D44</f>
        <v>1851.7</v>
      </c>
      <c r="E42" s="26">
        <f t="shared" si="21"/>
        <v>1705.5</v>
      </c>
      <c r="F42" s="26">
        <f t="shared" ref="F42:I42" si="22">F43+F44</f>
        <v>1660.4</v>
      </c>
      <c r="G42" s="3">
        <f t="shared" si="22"/>
        <v>0</v>
      </c>
      <c r="H42" s="3">
        <f t="shared" si="22"/>
        <v>0</v>
      </c>
      <c r="I42" s="3">
        <f t="shared" si="22"/>
        <v>0</v>
      </c>
      <c r="J42" s="10" t="s">
        <v>57</v>
      </c>
    </row>
    <row r="43" spans="1:10" x14ac:dyDescent="0.25">
      <c r="A43" s="4">
        <v>30</v>
      </c>
      <c r="B43" s="19" t="s">
        <v>5</v>
      </c>
      <c r="C43" s="26">
        <f t="shared" si="17"/>
        <v>2977.6000000000004</v>
      </c>
      <c r="D43" s="24">
        <v>1418.7</v>
      </c>
      <c r="E43" s="24">
        <v>874.6</v>
      </c>
      <c r="F43" s="24">
        <v>684.3</v>
      </c>
      <c r="G43" s="8">
        <v>0</v>
      </c>
      <c r="H43" s="8">
        <v>0</v>
      </c>
      <c r="I43" s="8">
        <v>0</v>
      </c>
      <c r="J43" s="2"/>
    </row>
    <row r="44" spans="1:10" x14ac:dyDescent="0.25">
      <c r="A44" s="4">
        <v>31</v>
      </c>
      <c r="B44" s="19" t="s">
        <v>6</v>
      </c>
      <c r="C44" s="26">
        <f t="shared" si="17"/>
        <v>2240</v>
      </c>
      <c r="D44" s="24">
        <v>433</v>
      </c>
      <c r="E44" s="24">
        <v>830.9</v>
      </c>
      <c r="F44" s="24">
        <v>976.1</v>
      </c>
      <c r="G44" s="8">
        <v>0</v>
      </c>
      <c r="H44" s="8">
        <v>0</v>
      </c>
      <c r="I44" s="8">
        <v>0</v>
      </c>
      <c r="J44" s="2"/>
    </row>
    <row r="45" spans="1:10" ht="122.25" customHeight="1" x14ac:dyDescent="0.25">
      <c r="A45" s="4">
        <v>32</v>
      </c>
      <c r="B45" s="20" t="s">
        <v>32</v>
      </c>
      <c r="C45" s="26">
        <f t="shared" si="17"/>
        <v>1800.4</v>
      </c>
      <c r="D45" s="26">
        <f t="shared" ref="D45:I45" si="23">D46</f>
        <v>301.8</v>
      </c>
      <c r="E45" s="26">
        <f t="shared" si="23"/>
        <v>558.6</v>
      </c>
      <c r="F45" s="26">
        <f t="shared" si="23"/>
        <v>0</v>
      </c>
      <c r="G45" s="3">
        <f t="shared" si="23"/>
        <v>0</v>
      </c>
      <c r="H45" s="3">
        <f t="shared" si="23"/>
        <v>0</v>
      </c>
      <c r="I45" s="3">
        <f t="shared" si="23"/>
        <v>940</v>
      </c>
      <c r="J45" s="10">
        <v>8</v>
      </c>
    </row>
    <row r="46" spans="1:10" x14ac:dyDescent="0.25">
      <c r="A46" s="4">
        <v>33</v>
      </c>
      <c r="B46" s="19" t="s">
        <v>5</v>
      </c>
      <c r="C46" s="26">
        <f t="shared" si="17"/>
        <v>1800.4</v>
      </c>
      <c r="D46" s="24">
        <v>301.8</v>
      </c>
      <c r="E46" s="24">
        <v>558.6</v>
      </c>
      <c r="F46" s="24">
        <v>0</v>
      </c>
      <c r="G46" s="24">
        <v>0</v>
      </c>
      <c r="H46" s="24">
        <v>0</v>
      </c>
      <c r="I46" s="24">
        <v>940</v>
      </c>
      <c r="J46" s="2"/>
    </row>
    <row r="47" spans="1:10" ht="92.25" customHeight="1" x14ac:dyDescent="0.25">
      <c r="A47" s="4">
        <v>34</v>
      </c>
      <c r="B47" s="20" t="s">
        <v>70</v>
      </c>
      <c r="C47" s="26">
        <f t="shared" si="17"/>
        <v>91416.6</v>
      </c>
      <c r="D47" s="26">
        <f t="shared" ref="D47:I47" si="24">D48</f>
        <v>29570.9</v>
      </c>
      <c r="E47" s="26">
        <f t="shared" si="24"/>
        <v>27606.400000000001</v>
      </c>
      <c r="F47" s="26">
        <f t="shared" si="24"/>
        <v>0</v>
      </c>
      <c r="G47" s="3">
        <f t="shared" si="24"/>
        <v>0</v>
      </c>
      <c r="H47" s="3">
        <f t="shared" si="24"/>
        <v>0</v>
      </c>
      <c r="I47" s="3">
        <f t="shared" si="24"/>
        <v>34239.300000000003</v>
      </c>
      <c r="J47" s="10">
        <v>7</v>
      </c>
    </row>
    <row r="48" spans="1:10" x14ac:dyDescent="0.25">
      <c r="A48" s="4">
        <v>35</v>
      </c>
      <c r="B48" s="19" t="s">
        <v>5</v>
      </c>
      <c r="C48" s="26">
        <f t="shared" si="17"/>
        <v>91416.6</v>
      </c>
      <c r="D48" s="24">
        <v>29570.9</v>
      </c>
      <c r="E48" s="24">
        <v>27606.400000000001</v>
      </c>
      <c r="F48" s="24">
        <v>0</v>
      </c>
      <c r="G48" s="24">
        <v>0</v>
      </c>
      <c r="H48" s="24">
        <v>0</v>
      </c>
      <c r="I48" s="24">
        <v>34239.300000000003</v>
      </c>
      <c r="J48" s="2"/>
    </row>
    <row r="49" spans="1:12" ht="142.5" customHeight="1" x14ac:dyDescent="0.25">
      <c r="A49" s="4">
        <v>36</v>
      </c>
      <c r="B49" s="20" t="s">
        <v>69</v>
      </c>
      <c r="C49" s="26">
        <f t="shared" si="17"/>
        <v>60041.4</v>
      </c>
      <c r="D49" s="26">
        <f t="shared" ref="D49:I49" si="25">D50</f>
        <v>20902</v>
      </c>
      <c r="E49" s="26">
        <f t="shared" si="25"/>
        <v>39139.4</v>
      </c>
      <c r="F49" s="26">
        <f t="shared" si="25"/>
        <v>0</v>
      </c>
      <c r="G49" s="3">
        <f t="shared" si="25"/>
        <v>0</v>
      </c>
      <c r="H49" s="3">
        <f t="shared" si="25"/>
        <v>0</v>
      </c>
      <c r="I49" s="3">
        <f t="shared" si="25"/>
        <v>0</v>
      </c>
      <c r="J49" s="10">
        <v>27</v>
      </c>
    </row>
    <row r="50" spans="1:12" x14ac:dyDescent="0.25">
      <c r="A50" s="4">
        <v>37</v>
      </c>
      <c r="B50" s="19" t="s">
        <v>5</v>
      </c>
      <c r="C50" s="26">
        <f t="shared" si="17"/>
        <v>60041.4</v>
      </c>
      <c r="D50" s="24">
        <v>20902</v>
      </c>
      <c r="E50" s="24">
        <v>39139.4</v>
      </c>
      <c r="F50" s="24">
        <v>0</v>
      </c>
      <c r="G50" s="24">
        <v>0</v>
      </c>
      <c r="H50" s="24">
        <v>0</v>
      </c>
      <c r="I50" s="24">
        <v>0</v>
      </c>
      <c r="J50" s="2"/>
    </row>
    <row r="51" spans="1:12" x14ac:dyDescent="0.25">
      <c r="A51" s="4">
        <v>38</v>
      </c>
      <c r="B51" s="38" t="s">
        <v>10</v>
      </c>
      <c r="C51" s="38"/>
      <c r="D51" s="38"/>
      <c r="E51" s="38"/>
      <c r="F51" s="38"/>
      <c r="G51" s="38"/>
      <c r="H51" s="38"/>
      <c r="I51" s="38"/>
      <c r="J51" s="38"/>
    </row>
    <row r="52" spans="1:12" ht="28.5" x14ac:dyDescent="0.25">
      <c r="A52" s="4">
        <v>39</v>
      </c>
      <c r="B52" s="18" t="s">
        <v>8</v>
      </c>
      <c r="C52" s="25">
        <f>SUM(D52:I52)</f>
        <v>896357.63900000008</v>
      </c>
      <c r="D52" s="25">
        <f t="shared" ref="D52:I52" si="26">D53+D54</f>
        <v>165625.9</v>
      </c>
      <c r="E52" s="25">
        <f>E53+E54</f>
        <v>129985.00000000001</v>
      </c>
      <c r="F52" s="25">
        <f t="shared" si="26"/>
        <v>150610.19500000001</v>
      </c>
      <c r="G52" s="25">
        <f t="shared" si="26"/>
        <v>144082.71799999999</v>
      </c>
      <c r="H52" s="25">
        <f t="shared" si="26"/>
        <v>149659.726</v>
      </c>
      <c r="I52" s="25">
        <f t="shared" si="26"/>
        <v>156394.1</v>
      </c>
      <c r="J52" s="2"/>
    </row>
    <row r="53" spans="1:12" x14ac:dyDescent="0.25">
      <c r="A53" s="4">
        <v>40</v>
      </c>
      <c r="B53" s="19" t="s">
        <v>5</v>
      </c>
      <c r="C53" s="25">
        <f>SUM(D53:I53)</f>
        <v>162558.79999999999</v>
      </c>
      <c r="D53" s="24">
        <f>D64+D66+D68+D71+D74</f>
        <v>49859.799999999996</v>
      </c>
      <c r="E53" s="24">
        <f>E64+E66+E68+E71+E74</f>
        <v>31456.000000000004</v>
      </c>
      <c r="F53" s="24">
        <f t="shared" ref="F53:I53" si="27">F64+F66+F68+F71+F74</f>
        <v>19107.399999999998</v>
      </c>
      <c r="G53" s="24">
        <f t="shared" si="27"/>
        <v>19871.900000000001</v>
      </c>
      <c r="H53" s="24">
        <f t="shared" si="27"/>
        <v>20666.899999999998</v>
      </c>
      <c r="I53" s="24">
        <f t="shared" si="27"/>
        <v>21596.799999999999</v>
      </c>
      <c r="J53" s="2"/>
    </row>
    <row r="54" spans="1:12" x14ac:dyDescent="0.25">
      <c r="A54" s="4">
        <v>41</v>
      </c>
      <c r="B54" s="19" t="s">
        <v>6</v>
      </c>
      <c r="C54" s="25">
        <f t="shared" ref="C54" si="28">SUM(D54:I54)</f>
        <v>733798.83900000004</v>
      </c>
      <c r="D54" s="24">
        <f>D56+D58+D60+D62+D69+D72</f>
        <v>115766.1</v>
      </c>
      <c r="E54" s="24">
        <f>E56+E58+E60+E62+E69+E72</f>
        <v>98529.000000000015</v>
      </c>
      <c r="F54" s="24">
        <f t="shared" ref="F54:I54" si="29">F56+F58+F60+F62+F69+F72</f>
        <v>131502.79500000001</v>
      </c>
      <c r="G54" s="24">
        <f t="shared" si="29"/>
        <v>124210.81799999998</v>
      </c>
      <c r="H54" s="24">
        <f t="shared" si="29"/>
        <v>128992.826</v>
      </c>
      <c r="I54" s="24">
        <f t="shared" si="29"/>
        <v>134797.30000000002</v>
      </c>
      <c r="J54" s="2"/>
    </row>
    <row r="55" spans="1:12" ht="60" customHeight="1" x14ac:dyDescent="0.25">
      <c r="A55" s="4">
        <v>42</v>
      </c>
      <c r="B55" s="20" t="s">
        <v>42</v>
      </c>
      <c r="C55" s="26">
        <f>SUM(D55:I55)</f>
        <v>569276.29999999993</v>
      </c>
      <c r="D55" s="26">
        <f t="shared" ref="D55:I55" si="30">D56</f>
        <v>74096.600000000006</v>
      </c>
      <c r="E55" s="26">
        <f t="shared" si="30"/>
        <v>74492.2</v>
      </c>
      <c r="F55" s="26">
        <f t="shared" si="30"/>
        <v>104592.1</v>
      </c>
      <c r="G55" s="26">
        <f t="shared" si="30"/>
        <v>101211.7</v>
      </c>
      <c r="H55" s="26">
        <f t="shared" si="30"/>
        <v>105077.6</v>
      </c>
      <c r="I55" s="3">
        <f t="shared" si="30"/>
        <v>109806.1</v>
      </c>
      <c r="J55" s="10" t="s">
        <v>64</v>
      </c>
      <c r="L55" s="16"/>
    </row>
    <row r="56" spans="1:12" x14ac:dyDescent="0.25">
      <c r="A56" s="4">
        <v>43</v>
      </c>
      <c r="B56" s="19" t="s">
        <v>6</v>
      </c>
      <c r="C56" s="26">
        <f t="shared" ref="C56:C69" si="31">SUM(D56:I56)</f>
        <v>569276.29999999993</v>
      </c>
      <c r="D56" s="24">
        <v>74096.600000000006</v>
      </c>
      <c r="E56" s="24">
        <v>74492.2</v>
      </c>
      <c r="F56" s="24">
        <v>104592.1</v>
      </c>
      <c r="G56" s="8">
        <v>101211.7</v>
      </c>
      <c r="H56" s="8">
        <v>105077.6</v>
      </c>
      <c r="I56" s="8">
        <v>109806.1</v>
      </c>
      <c r="J56" s="2"/>
    </row>
    <row r="57" spans="1:12" ht="63" customHeight="1" x14ac:dyDescent="0.25">
      <c r="A57" s="4">
        <v>44</v>
      </c>
      <c r="B57" s="20" t="s">
        <v>33</v>
      </c>
      <c r="C57" s="26">
        <f t="shared" si="31"/>
        <v>80094.299999999988</v>
      </c>
      <c r="D57" s="26">
        <f t="shared" ref="D57:I57" si="32">D58</f>
        <v>7847.3</v>
      </c>
      <c r="E57" s="26">
        <f>E58</f>
        <v>11648.1</v>
      </c>
      <c r="F57" s="26">
        <f t="shared" si="32"/>
        <v>14252.3</v>
      </c>
      <c r="G57" s="3">
        <f t="shared" si="32"/>
        <v>14822.4</v>
      </c>
      <c r="H57" s="3">
        <f t="shared" si="32"/>
        <v>15415.3</v>
      </c>
      <c r="I57" s="3">
        <f t="shared" si="32"/>
        <v>16108.9</v>
      </c>
      <c r="J57" s="10" t="s">
        <v>65</v>
      </c>
    </row>
    <row r="58" spans="1:12" x14ac:dyDescent="0.25">
      <c r="A58" s="4">
        <v>45</v>
      </c>
      <c r="B58" s="19" t="s">
        <v>6</v>
      </c>
      <c r="C58" s="26">
        <f t="shared" si="31"/>
        <v>80094.299999999988</v>
      </c>
      <c r="D58" s="24">
        <v>7847.3</v>
      </c>
      <c r="E58" s="24">
        <v>11648.1</v>
      </c>
      <c r="F58" s="24">
        <v>14252.3</v>
      </c>
      <c r="G58" s="8">
        <v>14822.4</v>
      </c>
      <c r="H58" s="8">
        <v>15415.3</v>
      </c>
      <c r="I58" s="8">
        <v>16108.9</v>
      </c>
      <c r="J58" s="10"/>
    </row>
    <row r="59" spans="1:12" ht="50.25" customHeight="1" x14ac:dyDescent="0.25">
      <c r="A59" s="4">
        <v>46</v>
      </c>
      <c r="B59" s="20" t="s">
        <v>34</v>
      </c>
      <c r="C59" s="26">
        <f t="shared" si="31"/>
        <v>40172.938999999998</v>
      </c>
      <c r="D59" s="26">
        <f>D60</f>
        <v>5467.5</v>
      </c>
      <c r="E59" s="26">
        <f t="shared" ref="E59:I59" si="33">E60</f>
        <v>5276.6</v>
      </c>
      <c r="F59" s="26">
        <f t="shared" si="33"/>
        <v>10589.295</v>
      </c>
      <c r="G59" s="3">
        <f t="shared" si="33"/>
        <v>6025.2179999999998</v>
      </c>
      <c r="H59" s="3">
        <f t="shared" si="33"/>
        <v>6266.2259999999997</v>
      </c>
      <c r="I59" s="3">
        <f t="shared" si="33"/>
        <v>6548.1</v>
      </c>
      <c r="J59" s="10">
        <v>13</v>
      </c>
    </row>
    <row r="60" spans="1:12" x14ac:dyDescent="0.25">
      <c r="A60" s="4">
        <v>47</v>
      </c>
      <c r="B60" s="19" t="s">
        <v>6</v>
      </c>
      <c r="C60" s="26">
        <f t="shared" si="31"/>
        <v>40172.938999999998</v>
      </c>
      <c r="D60" s="24">
        <v>5467.5</v>
      </c>
      <c r="E60" s="24">
        <v>5276.6</v>
      </c>
      <c r="F60" s="24">
        <v>10589.295</v>
      </c>
      <c r="G60" s="8">
        <v>6025.2179999999998</v>
      </c>
      <c r="H60" s="8">
        <v>6266.2259999999997</v>
      </c>
      <c r="I60" s="8">
        <v>6548.1</v>
      </c>
      <c r="J60" s="10"/>
    </row>
    <row r="61" spans="1:12" ht="46.5" customHeight="1" x14ac:dyDescent="0.25">
      <c r="A61" s="4">
        <v>48</v>
      </c>
      <c r="B61" s="20" t="s">
        <v>35</v>
      </c>
      <c r="C61" s="26">
        <f t="shared" si="31"/>
        <v>17514.3</v>
      </c>
      <c r="D61" s="26">
        <f t="shared" ref="D61:I61" si="34">D62</f>
        <v>2618.8000000000002</v>
      </c>
      <c r="E61" s="26">
        <f>E62</f>
        <v>6107</v>
      </c>
      <c r="F61" s="26">
        <f t="shared" si="34"/>
        <v>2069.1</v>
      </c>
      <c r="G61" s="3">
        <f t="shared" si="34"/>
        <v>2151.5</v>
      </c>
      <c r="H61" s="3">
        <f t="shared" si="34"/>
        <v>2233.6999999999998</v>
      </c>
      <c r="I61" s="3">
        <f t="shared" si="34"/>
        <v>2334.1999999999998</v>
      </c>
      <c r="J61" s="10">
        <v>18</v>
      </c>
    </row>
    <row r="62" spans="1:12" x14ac:dyDescent="0.25">
      <c r="A62" s="4">
        <v>49</v>
      </c>
      <c r="B62" s="19" t="s">
        <v>6</v>
      </c>
      <c r="C62" s="26">
        <f t="shared" si="31"/>
        <v>17514.3</v>
      </c>
      <c r="D62" s="24">
        <f>1396.3+1222.5</f>
        <v>2618.8000000000002</v>
      </c>
      <c r="E62" s="24">
        <v>6107</v>
      </c>
      <c r="F62" s="24">
        <v>2069.1</v>
      </c>
      <c r="G62" s="8">
        <v>2151.5</v>
      </c>
      <c r="H62" s="8">
        <v>2233.6999999999998</v>
      </c>
      <c r="I62" s="8">
        <v>2334.1999999999998</v>
      </c>
      <c r="J62" s="10"/>
    </row>
    <row r="63" spans="1:12" ht="63.75" customHeight="1" x14ac:dyDescent="0.25">
      <c r="A63" s="4">
        <v>50</v>
      </c>
      <c r="B63" s="20" t="s">
        <v>36</v>
      </c>
      <c r="C63" s="26">
        <f t="shared" si="31"/>
        <v>107998.90000000001</v>
      </c>
      <c r="D63" s="26">
        <f t="shared" ref="D63:I63" si="35">D64</f>
        <v>17182.5</v>
      </c>
      <c r="E63" s="26">
        <f t="shared" si="35"/>
        <v>18244.400000000001</v>
      </c>
      <c r="F63" s="26">
        <f t="shared" si="35"/>
        <v>17068.099999999999</v>
      </c>
      <c r="G63" s="3">
        <f t="shared" si="35"/>
        <v>17751</v>
      </c>
      <c r="H63" s="3">
        <f t="shared" si="35"/>
        <v>18461.099999999999</v>
      </c>
      <c r="I63" s="3">
        <f t="shared" si="35"/>
        <v>19291.8</v>
      </c>
      <c r="J63" s="10">
        <v>18</v>
      </c>
    </row>
    <row r="64" spans="1:12" x14ac:dyDescent="0.25">
      <c r="A64" s="4">
        <v>51</v>
      </c>
      <c r="B64" s="19" t="s">
        <v>5</v>
      </c>
      <c r="C64" s="26">
        <f t="shared" si="31"/>
        <v>107998.90000000001</v>
      </c>
      <c r="D64" s="24">
        <v>17182.5</v>
      </c>
      <c r="E64" s="24">
        <v>18244.400000000001</v>
      </c>
      <c r="F64" s="24">
        <v>17068.099999999999</v>
      </c>
      <c r="G64" s="8">
        <v>17751</v>
      </c>
      <c r="H64" s="8">
        <v>18461.099999999999</v>
      </c>
      <c r="I64" s="8">
        <v>19291.8</v>
      </c>
      <c r="J64" s="10"/>
    </row>
    <row r="65" spans="1:10" ht="137.25" customHeight="1" x14ac:dyDescent="0.25">
      <c r="A65" s="4">
        <v>52</v>
      </c>
      <c r="B65" s="20" t="s">
        <v>37</v>
      </c>
      <c r="C65" s="26">
        <f t="shared" si="31"/>
        <v>12887</v>
      </c>
      <c r="D65" s="26">
        <f t="shared" ref="D65:I65" si="36">D66</f>
        <v>2043.6</v>
      </c>
      <c r="E65" s="26">
        <f t="shared" si="36"/>
        <v>2172.4</v>
      </c>
      <c r="F65" s="26">
        <f t="shared" si="36"/>
        <v>2039.3</v>
      </c>
      <c r="G65" s="3">
        <f t="shared" si="36"/>
        <v>2120.9</v>
      </c>
      <c r="H65" s="3">
        <f t="shared" si="36"/>
        <v>2205.8000000000002</v>
      </c>
      <c r="I65" s="3">
        <f t="shared" si="36"/>
        <v>2305</v>
      </c>
      <c r="J65" s="10">
        <v>13</v>
      </c>
    </row>
    <row r="66" spans="1:10" x14ac:dyDescent="0.25">
      <c r="A66" s="4">
        <v>53</v>
      </c>
      <c r="B66" s="19" t="s">
        <v>5</v>
      </c>
      <c r="C66" s="26">
        <f t="shared" si="31"/>
        <v>12887</v>
      </c>
      <c r="D66" s="24">
        <v>2043.6</v>
      </c>
      <c r="E66" s="24">
        <v>2172.4</v>
      </c>
      <c r="F66" s="24">
        <v>2039.3</v>
      </c>
      <c r="G66" s="8">
        <v>2120.9</v>
      </c>
      <c r="H66" s="8">
        <v>2205.8000000000002</v>
      </c>
      <c r="I66" s="8">
        <v>2305</v>
      </c>
      <c r="J66" s="10"/>
    </row>
    <row r="67" spans="1:10" ht="78" customHeight="1" x14ac:dyDescent="0.25">
      <c r="A67" s="4">
        <v>54</v>
      </c>
      <c r="B67" s="20" t="s">
        <v>38</v>
      </c>
      <c r="C67" s="26">
        <f t="shared" si="31"/>
        <v>50000</v>
      </c>
      <c r="D67" s="26">
        <f t="shared" ref="D67:E67" si="37">D68+D69</f>
        <v>50000</v>
      </c>
      <c r="E67" s="26">
        <f t="shared" si="37"/>
        <v>0</v>
      </c>
      <c r="F67" s="26">
        <f t="shared" ref="F67:I67" si="38">F68+F69</f>
        <v>0</v>
      </c>
      <c r="G67" s="3">
        <f t="shared" si="38"/>
        <v>0</v>
      </c>
      <c r="H67" s="3">
        <f t="shared" si="38"/>
        <v>0</v>
      </c>
      <c r="I67" s="3">
        <f t="shared" si="38"/>
        <v>0</v>
      </c>
      <c r="J67" s="22" t="s">
        <v>80</v>
      </c>
    </row>
    <row r="68" spans="1:10" x14ac:dyDescent="0.25">
      <c r="A68" s="4">
        <v>55</v>
      </c>
      <c r="B68" s="19" t="s">
        <v>5</v>
      </c>
      <c r="C68" s="26">
        <f t="shared" si="31"/>
        <v>25000</v>
      </c>
      <c r="D68" s="24">
        <v>25000</v>
      </c>
      <c r="E68" s="24">
        <v>0</v>
      </c>
      <c r="F68" s="24">
        <v>0</v>
      </c>
      <c r="G68" s="8">
        <v>0</v>
      </c>
      <c r="H68" s="8">
        <v>0</v>
      </c>
      <c r="I68" s="8">
        <v>0</v>
      </c>
      <c r="J68" s="2"/>
    </row>
    <row r="69" spans="1:10" x14ac:dyDescent="0.25">
      <c r="A69" s="4">
        <v>56</v>
      </c>
      <c r="B69" s="19" t="s">
        <v>6</v>
      </c>
      <c r="C69" s="26">
        <f t="shared" si="31"/>
        <v>25000</v>
      </c>
      <c r="D69" s="24">
        <v>25000</v>
      </c>
      <c r="E69" s="24">
        <v>0</v>
      </c>
      <c r="F69" s="24">
        <v>0</v>
      </c>
      <c r="G69" s="8">
        <v>0</v>
      </c>
      <c r="H69" s="8">
        <v>0</v>
      </c>
      <c r="I69" s="8">
        <v>0</v>
      </c>
      <c r="J69" s="2"/>
    </row>
    <row r="70" spans="1:10" ht="75" x14ac:dyDescent="0.25">
      <c r="A70" s="4">
        <v>57</v>
      </c>
      <c r="B70" s="20" t="s">
        <v>72</v>
      </c>
      <c r="C70" s="26">
        <f>SUM(D70:I70)</f>
        <v>9830.9</v>
      </c>
      <c r="D70" s="26">
        <f>D71+D72</f>
        <v>4439.8999999999996</v>
      </c>
      <c r="E70" s="26">
        <f>E71+E72</f>
        <v>5391</v>
      </c>
      <c r="F70" s="26">
        <f t="shared" ref="F70:I70" si="39">F71+F72</f>
        <v>0</v>
      </c>
      <c r="G70" s="26">
        <f t="shared" si="39"/>
        <v>0</v>
      </c>
      <c r="H70" s="26">
        <f t="shared" si="39"/>
        <v>0</v>
      </c>
      <c r="I70" s="26">
        <f t="shared" si="39"/>
        <v>0</v>
      </c>
      <c r="J70" s="22">
        <v>29</v>
      </c>
    </row>
    <row r="71" spans="1:10" x14ac:dyDescent="0.25">
      <c r="A71" s="4">
        <v>58</v>
      </c>
      <c r="B71" s="19" t="s">
        <v>5</v>
      </c>
      <c r="C71" s="26">
        <f>SUM(D71:I71)</f>
        <v>8089.9</v>
      </c>
      <c r="D71" s="24">
        <v>3704</v>
      </c>
      <c r="E71" s="24">
        <v>4385.8999999999996</v>
      </c>
      <c r="F71" s="24">
        <v>0</v>
      </c>
      <c r="G71" s="8">
        <v>0</v>
      </c>
      <c r="H71" s="8">
        <v>0</v>
      </c>
      <c r="I71" s="8">
        <v>0</v>
      </c>
      <c r="J71" s="19"/>
    </row>
    <row r="72" spans="1:10" x14ac:dyDescent="0.25">
      <c r="A72" s="4">
        <v>59</v>
      </c>
      <c r="B72" s="19" t="s">
        <v>6</v>
      </c>
      <c r="C72" s="26">
        <f>SUM(D72:I72)</f>
        <v>1741</v>
      </c>
      <c r="D72" s="24">
        <v>735.9</v>
      </c>
      <c r="E72" s="24">
        <v>1005.1</v>
      </c>
      <c r="F72" s="24">
        <v>0</v>
      </c>
      <c r="G72" s="8">
        <v>0</v>
      </c>
      <c r="H72" s="8">
        <v>0</v>
      </c>
      <c r="I72" s="8">
        <v>0</v>
      </c>
      <c r="J72" s="19"/>
    </row>
    <row r="73" spans="1:10" ht="120" x14ac:dyDescent="0.25">
      <c r="A73" s="4">
        <v>60</v>
      </c>
      <c r="B73" s="20" t="s">
        <v>76</v>
      </c>
      <c r="C73" s="26">
        <f t="shared" ref="C73:C75" si="40">SUM(D73:I73)</f>
        <v>8583</v>
      </c>
      <c r="D73" s="26">
        <f t="shared" ref="D73:I74" si="41">D74</f>
        <v>1929.7</v>
      </c>
      <c r="E73" s="26">
        <f t="shared" si="41"/>
        <v>6653.3</v>
      </c>
      <c r="F73" s="3">
        <f t="shared" si="41"/>
        <v>0</v>
      </c>
      <c r="G73" s="3">
        <f t="shared" si="41"/>
        <v>0</v>
      </c>
      <c r="H73" s="3">
        <f t="shared" si="41"/>
        <v>0</v>
      </c>
      <c r="I73" s="3">
        <f t="shared" si="41"/>
        <v>0</v>
      </c>
      <c r="J73" s="10">
        <v>12</v>
      </c>
    </row>
    <row r="74" spans="1:10" x14ac:dyDescent="0.25">
      <c r="A74" s="4">
        <v>61</v>
      </c>
      <c r="B74" s="19" t="s">
        <v>5</v>
      </c>
      <c r="C74" s="26">
        <f t="shared" si="40"/>
        <v>8583</v>
      </c>
      <c r="D74" s="24">
        <f>D75</f>
        <v>1929.7</v>
      </c>
      <c r="E74" s="24">
        <f t="shared" si="41"/>
        <v>6653.3</v>
      </c>
      <c r="F74" s="24">
        <f t="shared" si="41"/>
        <v>0</v>
      </c>
      <c r="G74" s="24">
        <f t="shared" si="41"/>
        <v>0</v>
      </c>
      <c r="H74" s="24">
        <f t="shared" si="41"/>
        <v>0</v>
      </c>
      <c r="I74" s="24">
        <f t="shared" si="41"/>
        <v>0</v>
      </c>
      <c r="J74" s="2"/>
    </row>
    <row r="75" spans="1:10" ht="30" x14ac:dyDescent="0.25">
      <c r="A75" s="4">
        <v>62</v>
      </c>
      <c r="B75" s="19" t="s">
        <v>75</v>
      </c>
      <c r="C75" s="26">
        <f t="shared" si="40"/>
        <v>8583</v>
      </c>
      <c r="D75" s="24">
        <v>1929.7</v>
      </c>
      <c r="E75" s="24">
        <f>6653.3</f>
        <v>6653.3</v>
      </c>
      <c r="F75" s="24">
        <v>0</v>
      </c>
      <c r="G75" s="24">
        <v>0</v>
      </c>
      <c r="H75" s="24">
        <v>0</v>
      </c>
      <c r="I75" s="24">
        <v>0</v>
      </c>
      <c r="J75" s="2"/>
    </row>
    <row r="76" spans="1:10" x14ac:dyDescent="0.25">
      <c r="A76" s="4">
        <v>63</v>
      </c>
      <c r="B76" s="38" t="s">
        <v>11</v>
      </c>
      <c r="C76" s="38"/>
      <c r="D76" s="38"/>
      <c r="E76" s="38"/>
      <c r="F76" s="38"/>
      <c r="G76" s="38"/>
      <c r="H76" s="38"/>
      <c r="I76" s="38"/>
      <c r="J76" s="38"/>
    </row>
    <row r="77" spans="1:10" ht="28.5" x14ac:dyDescent="0.25">
      <c r="A77" s="4">
        <v>64</v>
      </c>
      <c r="B77" s="21" t="s">
        <v>8</v>
      </c>
      <c r="C77" s="27">
        <f>SUM(D77:I77)</f>
        <v>0</v>
      </c>
      <c r="D77" s="27">
        <f>D78</f>
        <v>0</v>
      </c>
      <c r="E77" s="27">
        <f t="shared" ref="E77:I77" si="42">E78</f>
        <v>0</v>
      </c>
      <c r="F77" s="27">
        <f t="shared" si="42"/>
        <v>0</v>
      </c>
      <c r="G77" s="9">
        <f t="shared" si="42"/>
        <v>0</v>
      </c>
      <c r="H77" s="9">
        <f t="shared" si="42"/>
        <v>0</v>
      </c>
      <c r="I77" s="9">
        <f t="shared" si="42"/>
        <v>0</v>
      </c>
      <c r="J77" s="4"/>
    </row>
    <row r="78" spans="1:10" x14ac:dyDescent="0.25">
      <c r="A78" s="4">
        <v>65</v>
      </c>
      <c r="B78" s="22" t="s">
        <v>6</v>
      </c>
      <c r="C78" s="27">
        <f t="shared" ref="C78:C80" si="43">SUM(D78:I78)</f>
        <v>0</v>
      </c>
      <c r="D78" s="28">
        <f>D80</f>
        <v>0</v>
      </c>
      <c r="E78" s="28">
        <f t="shared" ref="E78:I78" si="44">E80</f>
        <v>0</v>
      </c>
      <c r="F78" s="28">
        <f t="shared" si="44"/>
        <v>0</v>
      </c>
      <c r="G78" s="11">
        <f t="shared" si="44"/>
        <v>0</v>
      </c>
      <c r="H78" s="11">
        <f t="shared" si="44"/>
        <v>0</v>
      </c>
      <c r="I78" s="11">
        <f t="shared" si="44"/>
        <v>0</v>
      </c>
      <c r="J78" s="4"/>
    </row>
    <row r="79" spans="1:10" ht="33.75" customHeight="1" x14ac:dyDescent="0.25">
      <c r="A79" s="4">
        <v>66</v>
      </c>
      <c r="B79" s="20" t="s">
        <v>39</v>
      </c>
      <c r="C79" s="27">
        <f t="shared" si="43"/>
        <v>0</v>
      </c>
      <c r="D79" s="26">
        <f>D80</f>
        <v>0</v>
      </c>
      <c r="E79" s="26">
        <f t="shared" ref="E79:I79" si="45">E80</f>
        <v>0</v>
      </c>
      <c r="F79" s="26">
        <f t="shared" si="45"/>
        <v>0</v>
      </c>
      <c r="G79" s="3">
        <f t="shared" si="45"/>
        <v>0</v>
      </c>
      <c r="H79" s="3">
        <f t="shared" si="45"/>
        <v>0</v>
      </c>
      <c r="I79" s="3">
        <f t="shared" si="45"/>
        <v>0</v>
      </c>
      <c r="J79" s="10">
        <v>14</v>
      </c>
    </row>
    <row r="80" spans="1:10" x14ac:dyDescent="0.25">
      <c r="A80" s="4">
        <v>67</v>
      </c>
      <c r="B80" s="19" t="s">
        <v>6</v>
      </c>
      <c r="C80" s="27">
        <f t="shared" si="43"/>
        <v>0</v>
      </c>
      <c r="D80" s="24">
        <v>0</v>
      </c>
      <c r="E80" s="24">
        <v>0</v>
      </c>
      <c r="F80" s="24">
        <v>0</v>
      </c>
      <c r="G80" s="8">
        <v>0</v>
      </c>
      <c r="H80" s="8">
        <v>0</v>
      </c>
      <c r="I80" s="8">
        <v>0</v>
      </c>
      <c r="J80" s="2"/>
    </row>
    <row r="81" spans="1:10" x14ac:dyDescent="0.25">
      <c r="A81" s="4">
        <v>68</v>
      </c>
      <c r="B81" s="38" t="s">
        <v>12</v>
      </c>
      <c r="C81" s="38"/>
      <c r="D81" s="38"/>
      <c r="E81" s="38"/>
      <c r="F81" s="38"/>
      <c r="G81" s="38"/>
      <c r="H81" s="38"/>
      <c r="I81" s="38"/>
      <c r="J81" s="38"/>
    </row>
    <row r="82" spans="1:10" ht="28.5" x14ac:dyDescent="0.25">
      <c r="A82" s="4">
        <v>69</v>
      </c>
      <c r="B82" s="18" t="s">
        <v>8</v>
      </c>
      <c r="C82" s="25">
        <f>SUM(D82:I82)</f>
        <v>127091.1</v>
      </c>
      <c r="D82" s="25">
        <f t="shared" ref="D82:H82" si="46">D83+D84+D85</f>
        <v>30452.6</v>
      </c>
      <c r="E82" s="25">
        <f>E83+E84+E85</f>
        <v>15187.7</v>
      </c>
      <c r="F82" s="25">
        <f t="shared" si="46"/>
        <v>68240.600000000006</v>
      </c>
      <c r="G82" s="5">
        <f t="shared" si="46"/>
        <v>4226</v>
      </c>
      <c r="H82" s="5">
        <f t="shared" si="46"/>
        <v>4393.3</v>
      </c>
      <c r="I82" s="5">
        <f t="shared" ref="I82" si="47">I83+I84+I85</f>
        <v>4590.8999999999996</v>
      </c>
      <c r="J82" s="10"/>
    </row>
    <row r="83" spans="1:10" x14ac:dyDescent="0.25">
      <c r="A83" s="4">
        <v>70</v>
      </c>
      <c r="B83" s="19" t="s">
        <v>4</v>
      </c>
      <c r="C83" s="25">
        <f t="shared" ref="C83:C85" si="48">SUM(D83:I83)</f>
        <v>0</v>
      </c>
      <c r="D83" s="24">
        <v>0</v>
      </c>
      <c r="E83" s="24">
        <v>0</v>
      </c>
      <c r="F83" s="24">
        <v>0</v>
      </c>
      <c r="G83" s="8">
        <v>0</v>
      </c>
      <c r="H83" s="8">
        <v>0</v>
      </c>
      <c r="I83" s="8">
        <v>0</v>
      </c>
      <c r="J83" s="10"/>
    </row>
    <row r="84" spans="1:10" x14ac:dyDescent="0.25">
      <c r="A84" s="4">
        <v>71</v>
      </c>
      <c r="B84" s="19" t="s">
        <v>5</v>
      </c>
      <c r="C84" s="25">
        <f t="shared" si="48"/>
        <v>10861.400000000001</v>
      </c>
      <c r="D84" s="24">
        <f>D87+D90+D93+D96+D101+D104+D109+D112</f>
        <v>4875.1000000000004</v>
      </c>
      <c r="E84" s="24">
        <f>E87+E90+E93+E96+E101+E104+E109+E112</f>
        <v>2084.8000000000002</v>
      </c>
      <c r="F84" s="24">
        <f t="shared" ref="F84:I84" si="49">F87+F90+F93+F96+F101+F104+F109+F112</f>
        <v>3901.5</v>
      </c>
      <c r="G84" s="8">
        <f t="shared" si="49"/>
        <v>0</v>
      </c>
      <c r="H84" s="8">
        <f t="shared" si="49"/>
        <v>0</v>
      </c>
      <c r="I84" s="8">
        <f t="shared" si="49"/>
        <v>0</v>
      </c>
      <c r="J84" s="10"/>
    </row>
    <row r="85" spans="1:10" x14ac:dyDescent="0.25">
      <c r="A85" s="4">
        <v>72</v>
      </c>
      <c r="B85" s="19" t="s">
        <v>6</v>
      </c>
      <c r="C85" s="25">
        <f t="shared" si="48"/>
        <v>116229.7</v>
      </c>
      <c r="D85" s="24">
        <f>D88+D91+D94+D97+D99+D102+D106+D110</f>
        <v>25577.499999999996</v>
      </c>
      <c r="E85" s="24">
        <f>E88+E91+E94+E97+E99+E102+E106+E110</f>
        <v>13102.9</v>
      </c>
      <c r="F85" s="24">
        <f t="shared" ref="F85:I85" si="50">F88+F91+F94+F97+F99+F102+F106+F110</f>
        <v>64339.1</v>
      </c>
      <c r="G85" s="8">
        <f t="shared" si="50"/>
        <v>4226</v>
      </c>
      <c r="H85" s="8">
        <f t="shared" si="50"/>
        <v>4393.3</v>
      </c>
      <c r="I85" s="8">
        <f t="shared" si="50"/>
        <v>4590.8999999999996</v>
      </c>
      <c r="J85" s="10"/>
    </row>
    <row r="86" spans="1:10" ht="62.25" customHeight="1" x14ac:dyDescent="0.25">
      <c r="A86" s="4">
        <v>73</v>
      </c>
      <c r="B86" s="20" t="s">
        <v>40</v>
      </c>
      <c r="C86" s="26">
        <f>SUM(D86:I86)</f>
        <v>49901.1</v>
      </c>
      <c r="D86" s="26">
        <f t="shared" ref="D86:E86" si="51">D87+D88</f>
        <v>21295.1</v>
      </c>
      <c r="E86" s="26">
        <f t="shared" si="51"/>
        <v>11330.8</v>
      </c>
      <c r="F86" s="26">
        <f t="shared" ref="F86:I86" si="52">F87+F88</f>
        <v>4065</v>
      </c>
      <c r="G86" s="3">
        <f t="shared" si="52"/>
        <v>4226</v>
      </c>
      <c r="H86" s="3">
        <f t="shared" si="52"/>
        <v>4393.3</v>
      </c>
      <c r="I86" s="3">
        <f t="shared" si="52"/>
        <v>4590.8999999999996</v>
      </c>
      <c r="J86" s="10">
        <v>20</v>
      </c>
    </row>
    <row r="87" spans="1:10" x14ac:dyDescent="0.25">
      <c r="A87" s="4">
        <v>74</v>
      </c>
      <c r="B87" s="19" t="s">
        <v>5</v>
      </c>
      <c r="C87" s="26">
        <f t="shared" ref="C87:C112" si="53">SUM(D87:I87)</f>
        <v>0</v>
      </c>
      <c r="D87" s="24">
        <v>0</v>
      </c>
      <c r="E87" s="24">
        <v>0</v>
      </c>
      <c r="F87" s="24">
        <v>0</v>
      </c>
      <c r="G87" s="8">
        <v>0</v>
      </c>
      <c r="H87" s="8">
        <v>0</v>
      </c>
      <c r="I87" s="8">
        <v>0</v>
      </c>
      <c r="J87" s="10"/>
    </row>
    <row r="88" spans="1:10" x14ac:dyDescent="0.25">
      <c r="A88" s="4">
        <v>75</v>
      </c>
      <c r="B88" s="19" t="s">
        <v>6</v>
      </c>
      <c r="C88" s="26">
        <f t="shared" si="53"/>
        <v>49901.1</v>
      </c>
      <c r="D88" s="24">
        <v>21295.1</v>
      </c>
      <c r="E88" s="24">
        <v>11330.8</v>
      </c>
      <c r="F88" s="24">
        <v>4065</v>
      </c>
      <c r="G88" s="8">
        <v>4226</v>
      </c>
      <c r="H88" s="8">
        <v>4393.3</v>
      </c>
      <c r="I88" s="8">
        <v>4590.8999999999996</v>
      </c>
      <c r="J88" s="10"/>
    </row>
    <row r="89" spans="1:10" ht="60" customHeight="1" x14ac:dyDescent="0.25">
      <c r="A89" s="4">
        <v>76</v>
      </c>
      <c r="B89" s="20" t="s">
        <v>41</v>
      </c>
      <c r="C89" s="26">
        <f t="shared" si="53"/>
        <v>0</v>
      </c>
      <c r="D89" s="26">
        <f t="shared" ref="D89:E89" si="54">D90+D91</f>
        <v>0</v>
      </c>
      <c r="E89" s="26">
        <f t="shared" si="54"/>
        <v>0</v>
      </c>
      <c r="F89" s="26">
        <f t="shared" ref="F89:I89" si="55">F90+F91</f>
        <v>0</v>
      </c>
      <c r="G89" s="3">
        <f t="shared" si="55"/>
        <v>0</v>
      </c>
      <c r="H89" s="3">
        <f t="shared" si="55"/>
        <v>0</v>
      </c>
      <c r="I89" s="3">
        <f t="shared" si="55"/>
        <v>0</v>
      </c>
      <c r="J89" s="10">
        <v>18</v>
      </c>
    </row>
    <row r="90" spans="1:10" x14ac:dyDescent="0.25">
      <c r="A90" s="4">
        <v>77</v>
      </c>
      <c r="B90" s="19" t="s">
        <v>5</v>
      </c>
      <c r="C90" s="26">
        <f t="shared" si="53"/>
        <v>0</v>
      </c>
      <c r="D90" s="24">
        <v>0</v>
      </c>
      <c r="E90" s="24">
        <v>0</v>
      </c>
      <c r="F90" s="24">
        <v>0</v>
      </c>
      <c r="G90" s="8">
        <v>0</v>
      </c>
      <c r="H90" s="8">
        <v>0</v>
      </c>
      <c r="I90" s="8">
        <v>0</v>
      </c>
      <c r="J90" s="10"/>
    </row>
    <row r="91" spans="1:10" x14ac:dyDescent="0.25">
      <c r="A91" s="4">
        <v>78</v>
      </c>
      <c r="B91" s="19" t="s">
        <v>6</v>
      </c>
      <c r="C91" s="26">
        <f t="shared" si="53"/>
        <v>0</v>
      </c>
      <c r="D91" s="24">
        <v>0</v>
      </c>
      <c r="E91" s="24">
        <v>0</v>
      </c>
      <c r="F91" s="24">
        <v>0</v>
      </c>
      <c r="G91" s="8">
        <v>0</v>
      </c>
      <c r="H91" s="8">
        <v>0</v>
      </c>
      <c r="I91" s="8">
        <v>0</v>
      </c>
      <c r="J91" s="10"/>
    </row>
    <row r="92" spans="1:10" ht="86.25" customHeight="1" x14ac:dyDescent="0.25">
      <c r="A92" s="4">
        <v>79</v>
      </c>
      <c r="B92" s="20" t="s">
        <v>43</v>
      </c>
      <c r="C92" s="26">
        <f t="shared" si="53"/>
        <v>56274.1</v>
      </c>
      <c r="D92" s="29">
        <f t="shared" ref="D92:E92" si="56">SUM(D93:D94)</f>
        <v>0</v>
      </c>
      <c r="E92" s="29">
        <f t="shared" si="56"/>
        <v>0</v>
      </c>
      <c r="F92" s="29">
        <f t="shared" ref="F92:I92" si="57">SUM(F93:F94)</f>
        <v>56274.1</v>
      </c>
      <c r="G92" s="12">
        <f t="shared" si="57"/>
        <v>0</v>
      </c>
      <c r="H92" s="12">
        <f t="shared" si="57"/>
        <v>0</v>
      </c>
      <c r="I92" s="12">
        <f t="shared" si="57"/>
        <v>0</v>
      </c>
      <c r="J92" s="10">
        <v>20</v>
      </c>
    </row>
    <row r="93" spans="1:10" x14ac:dyDescent="0.25">
      <c r="A93" s="4">
        <v>80</v>
      </c>
      <c r="B93" s="19" t="s">
        <v>5</v>
      </c>
      <c r="C93" s="26">
        <f t="shared" si="53"/>
        <v>0</v>
      </c>
      <c r="D93" s="24">
        <v>0</v>
      </c>
      <c r="E93" s="24">
        <v>0</v>
      </c>
      <c r="F93" s="24">
        <v>0</v>
      </c>
      <c r="G93" s="8">
        <v>0</v>
      </c>
      <c r="H93" s="8">
        <v>0</v>
      </c>
      <c r="I93" s="8">
        <v>0</v>
      </c>
      <c r="J93" s="10"/>
    </row>
    <row r="94" spans="1:10" x14ac:dyDescent="0.25">
      <c r="A94" s="4">
        <v>81</v>
      </c>
      <c r="B94" s="19" t="s">
        <v>6</v>
      </c>
      <c r="C94" s="26">
        <f t="shared" si="53"/>
        <v>56274.1</v>
      </c>
      <c r="D94" s="24">
        <v>0</v>
      </c>
      <c r="E94" s="24">
        <v>0</v>
      </c>
      <c r="F94" s="24">
        <v>56274.1</v>
      </c>
      <c r="G94" s="8">
        <v>0</v>
      </c>
      <c r="H94" s="8">
        <v>0</v>
      </c>
      <c r="I94" s="8">
        <v>0</v>
      </c>
      <c r="J94" s="10"/>
    </row>
    <row r="95" spans="1:10" ht="46.5" customHeight="1" x14ac:dyDescent="0.25">
      <c r="A95" s="4">
        <v>82</v>
      </c>
      <c r="B95" s="20" t="s">
        <v>45</v>
      </c>
      <c r="C95" s="26">
        <f t="shared" ref="C95:C97" si="58">SUM(D95:I95)</f>
        <v>10916.3</v>
      </c>
      <c r="D95" s="26">
        <f t="shared" ref="D95:I95" si="59">D96+D97</f>
        <v>2130.4</v>
      </c>
      <c r="E95" s="26">
        <f t="shared" si="59"/>
        <v>1184.4000000000001</v>
      </c>
      <c r="F95" s="26">
        <f t="shared" si="59"/>
        <v>7601.5</v>
      </c>
      <c r="G95" s="3">
        <f t="shared" si="59"/>
        <v>0</v>
      </c>
      <c r="H95" s="3">
        <f t="shared" si="59"/>
        <v>0</v>
      </c>
      <c r="I95" s="3">
        <f t="shared" si="59"/>
        <v>0</v>
      </c>
      <c r="J95" s="10" t="s">
        <v>62</v>
      </c>
    </row>
    <row r="96" spans="1:10" x14ac:dyDescent="0.25">
      <c r="A96" s="4">
        <v>83</v>
      </c>
      <c r="B96" s="19" t="s">
        <v>5</v>
      </c>
      <c r="C96" s="26">
        <f t="shared" si="58"/>
        <v>5593</v>
      </c>
      <c r="D96" s="24">
        <v>1107.8</v>
      </c>
      <c r="E96" s="24">
        <v>583.70000000000005</v>
      </c>
      <c r="F96" s="24">
        <v>3901.5</v>
      </c>
      <c r="G96" s="8">
        <v>0</v>
      </c>
      <c r="H96" s="8">
        <v>0</v>
      </c>
      <c r="I96" s="8">
        <v>0</v>
      </c>
      <c r="J96" s="10"/>
    </row>
    <row r="97" spans="1:10" x14ac:dyDescent="0.25">
      <c r="A97" s="4">
        <v>84</v>
      </c>
      <c r="B97" s="19" t="s">
        <v>6</v>
      </c>
      <c r="C97" s="26">
        <f t="shared" si="58"/>
        <v>5323.3</v>
      </c>
      <c r="D97" s="24">
        <v>1022.6</v>
      </c>
      <c r="E97" s="24">
        <v>600.70000000000005</v>
      </c>
      <c r="F97" s="24">
        <v>3700</v>
      </c>
      <c r="G97" s="8">
        <v>0</v>
      </c>
      <c r="H97" s="8">
        <v>0</v>
      </c>
      <c r="I97" s="8">
        <v>0</v>
      </c>
      <c r="J97" s="10"/>
    </row>
    <row r="98" spans="1:10" ht="29.25" customHeight="1" x14ac:dyDescent="0.25">
      <c r="A98" s="4">
        <v>85</v>
      </c>
      <c r="B98" s="20" t="s">
        <v>46</v>
      </c>
      <c r="C98" s="26">
        <f t="shared" si="53"/>
        <v>0</v>
      </c>
      <c r="D98" s="26">
        <f t="shared" ref="D98:I98" si="60">D99</f>
        <v>0</v>
      </c>
      <c r="E98" s="26">
        <f t="shared" si="60"/>
        <v>0</v>
      </c>
      <c r="F98" s="26">
        <f t="shared" si="60"/>
        <v>0</v>
      </c>
      <c r="G98" s="3">
        <f t="shared" si="60"/>
        <v>0</v>
      </c>
      <c r="H98" s="3">
        <f t="shared" si="60"/>
        <v>0</v>
      </c>
      <c r="I98" s="3">
        <f t="shared" si="60"/>
        <v>0</v>
      </c>
      <c r="J98" s="10"/>
    </row>
    <row r="99" spans="1:10" x14ac:dyDescent="0.25">
      <c r="A99" s="4">
        <v>86</v>
      </c>
      <c r="B99" s="19" t="s">
        <v>6</v>
      </c>
      <c r="C99" s="26">
        <f t="shared" si="53"/>
        <v>0</v>
      </c>
      <c r="D99" s="24">
        <v>0</v>
      </c>
      <c r="E99" s="24">
        <v>0</v>
      </c>
      <c r="F99" s="24">
        <v>0</v>
      </c>
      <c r="G99" s="8">
        <v>0</v>
      </c>
      <c r="H99" s="8">
        <v>0</v>
      </c>
      <c r="I99" s="8">
        <v>0</v>
      </c>
      <c r="J99" s="10"/>
    </row>
    <row r="100" spans="1:10" ht="48" customHeight="1" x14ac:dyDescent="0.25">
      <c r="A100" s="4">
        <v>87</v>
      </c>
      <c r="B100" s="20" t="s">
        <v>47</v>
      </c>
      <c r="C100" s="26">
        <f t="shared" si="53"/>
        <v>3687.6</v>
      </c>
      <c r="D100" s="26">
        <f t="shared" ref="D100" si="61">D101+D102</f>
        <v>1695.1</v>
      </c>
      <c r="E100" s="26">
        <f>E101+E102</f>
        <v>1992.5</v>
      </c>
      <c r="F100" s="26">
        <f t="shared" ref="F100:I100" si="62">F101+F102</f>
        <v>0</v>
      </c>
      <c r="G100" s="3">
        <f t="shared" si="62"/>
        <v>0</v>
      </c>
      <c r="H100" s="3">
        <f t="shared" si="62"/>
        <v>0</v>
      </c>
      <c r="I100" s="3">
        <f t="shared" si="62"/>
        <v>0</v>
      </c>
      <c r="J100" s="10" t="s">
        <v>63</v>
      </c>
    </row>
    <row r="101" spans="1:10" x14ac:dyDescent="0.25">
      <c r="A101" s="4">
        <v>88</v>
      </c>
      <c r="B101" s="19" t="s">
        <v>5</v>
      </c>
      <c r="C101" s="26">
        <f t="shared" si="53"/>
        <v>2053.3999999999996</v>
      </c>
      <c r="D101" s="24">
        <v>932.3</v>
      </c>
      <c r="E101" s="24">
        <v>1121.0999999999999</v>
      </c>
      <c r="F101" s="24">
        <v>0</v>
      </c>
      <c r="G101" s="8">
        <v>0</v>
      </c>
      <c r="H101" s="8">
        <v>0</v>
      </c>
      <c r="I101" s="8">
        <v>0</v>
      </c>
      <c r="J101" s="10"/>
    </row>
    <row r="102" spans="1:10" x14ac:dyDescent="0.25">
      <c r="A102" s="4">
        <v>89</v>
      </c>
      <c r="B102" s="19" t="s">
        <v>6</v>
      </c>
      <c r="C102" s="26">
        <f t="shared" si="53"/>
        <v>1634.1999999999998</v>
      </c>
      <c r="D102" s="24">
        <v>762.8</v>
      </c>
      <c r="E102" s="24">
        <v>871.4</v>
      </c>
      <c r="F102" s="24">
        <v>0</v>
      </c>
      <c r="G102" s="8">
        <v>0</v>
      </c>
      <c r="H102" s="8">
        <v>0</v>
      </c>
      <c r="I102" s="8">
        <v>0</v>
      </c>
      <c r="J102" s="10"/>
    </row>
    <row r="103" spans="1:10" ht="75.75" customHeight="1" x14ac:dyDescent="0.25">
      <c r="A103" s="4">
        <v>90</v>
      </c>
      <c r="B103" s="20" t="s">
        <v>48</v>
      </c>
      <c r="C103" s="26">
        <f t="shared" si="53"/>
        <v>4500</v>
      </c>
      <c r="D103" s="26">
        <f t="shared" ref="D103:E103" si="63">D104+D106</f>
        <v>4500</v>
      </c>
      <c r="E103" s="26">
        <f t="shared" si="63"/>
        <v>0</v>
      </c>
      <c r="F103" s="26">
        <f t="shared" ref="F103:I103" si="64">F104+F106</f>
        <v>0</v>
      </c>
      <c r="G103" s="3">
        <f t="shared" si="64"/>
        <v>0</v>
      </c>
      <c r="H103" s="3">
        <f t="shared" si="64"/>
        <v>0</v>
      </c>
      <c r="I103" s="3">
        <f t="shared" si="64"/>
        <v>0</v>
      </c>
      <c r="J103" s="10" t="s">
        <v>59</v>
      </c>
    </row>
    <row r="104" spans="1:10" x14ac:dyDescent="0.25">
      <c r="A104" s="4">
        <v>91</v>
      </c>
      <c r="B104" s="19" t="s">
        <v>5</v>
      </c>
      <c r="C104" s="26">
        <f t="shared" si="53"/>
        <v>2475</v>
      </c>
      <c r="D104" s="24">
        <v>2475</v>
      </c>
      <c r="E104" s="24">
        <v>0</v>
      </c>
      <c r="F104" s="24">
        <v>0</v>
      </c>
      <c r="G104" s="8">
        <v>0</v>
      </c>
      <c r="H104" s="8">
        <v>0</v>
      </c>
      <c r="I104" s="8">
        <v>0</v>
      </c>
      <c r="J104" s="10"/>
    </row>
    <row r="105" spans="1:10" x14ac:dyDescent="0.25">
      <c r="A105" s="4">
        <v>92</v>
      </c>
      <c r="B105" s="19" t="s">
        <v>15</v>
      </c>
      <c r="C105" s="26">
        <f t="shared" si="53"/>
        <v>2475</v>
      </c>
      <c r="D105" s="24">
        <v>2475</v>
      </c>
      <c r="E105" s="24">
        <v>0</v>
      </c>
      <c r="F105" s="24">
        <v>0</v>
      </c>
      <c r="G105" s="8">
        <v>0</v>
      </c>
      <c r="H105" s="8">
        <v>0</v>
      </c>
      <c r="I105" s="8">
        <v>0</v>
      </c>
      <c r="J105" s="10"/>
    </row>
    <row r="106" spans="1:10" x14ac:dyDescent="0.25">
      <c r="A106" s="4">
        <v>93</v>
      </c>
      <c r="B106" s="19" t="s">
        <v>6</v>
      </c>
      <c r="C106" s="26">
        <f t="shared" si="53"/>
        <v>2025</v>
      </c>
      <c r="D106" s="24">
        <v>2025</v>
      </c>
      <c r="E106" s="24">
        <v>0</v>
      </c>
      <c r="F106" s="24">
        <v>0</v>
      </c>
      <c r="G106" s="8">
        <v>0</v>
      </c>
      <c r="H106" s="8">
        <v>0</v>
      </c>
      <c r="I106" s="8">
        <v>0</v>
      </c>
      <c r="J106" s="10"/>
    </row>
    <row r="107" spans="1:10" x14ac:dyDescent="0.25">
      <c r="A107" s="4">
        <v>94</v>
      </c>
      <c r="B107" s="19" t="s">
        <v>15</v>
      </c>
      <c r="C107" s="26">
        <f t="shared" si="53"/>
        <v>2025</v>
      </c>
      <c r="D107" s="24">
        <v>2025</v>
      </c>
      <c r="E107" s="24">
        <v>0</v>
      </c>
      <c r="F107" s="24">
        <v>0</v>
      </c>
      <c r="G107" s="8">
        <v>0</v>
      </c>
      <c r="H107" s="8">
        <v>0</v>
      </c>
      <c r="I107" s="8">
        <v>0</v>
      </c>
      <c r="J107" s="10"/>
    </row>
    <row r="108" spans="1:10" ht="51.75" customHeight="1" x14ac:dyDescent="0.25">
      <c r="A108" s="4">
        <v>95</v>
      </c>
      <c r="B108" s="20" t="s">
        <v>49</v>
      </c>
      <c r="C108" s="26">
        <f t="shared" si="53"/>
        <v>1072</v>
      </c>
      <c r="D108" s="26">
        <f t="shared" ref="D108:E108" si="65">D109+D110</f>
        <v>472</v>
      </c>
      <c r="E108" s="26">
        <f t="shared" si="65"/>
        <v>300</v>
      </c>
      <c r="F108" s="26">
        <f t="shared" ref="F108:I108" si="66">F109+F110</f>
        <v>300</v>
      </c>
      <c r="G108" s="3">
        <f t="shared" si="66"/>
        <v>0</v>
      </c>
      <c r="H108" s="3">
        <f t="shared" si="66"/>
        <v>0</v>
      </c>
      <c r="I108" s="3">
        <f t="shared" si="66"/>
        <v>0</v>
      </c>
      <c r="J108" s="10">
        <v>11</v>
      </c>
    </row>
    <row r="109" spans="1:10" x14ac:dyDescent="0.25">
      <c r="A109" s="4">
        <v>96</v>
      </c>
      <c r="B109" s="19" t="s">
        <v>5</v>
      </c>
      <c r="C109" s="26">
        <f t="shared" si="53"/>
        <v>0</v>
      </c>
      <c r="D109" s="24">
        <v>0</v>
      </c>
      <c r="E109" s="24">
        <v>0</v>
      </c>
      <c r="F109" s="24">
        <v>0</v>
      </c>
      <c r="G109" s="8">
        <v>0</v>
      </c>
      <c r="H109" s="8">
        <v>0</v>
      </c>
      <c r="I109" s="8">
        <v>0</v>
      </c>
      <c r="J109" s="10"/>
    </row>
    <row r="110" spans="1:10" x14ac:dyDescent="0.25">
      <c r="A110" s="4">
        <v>97</v>
      </c>
      <c r="B110" s="19" t="s">
        <v>6</v>
      </c>
      <c r="C110" s="26">
        <f t="shared" si="53"/>
        <v>1072</v>
      </c>
      <c r="D110" s="24">
        <v>472</v>
      </c>
      <c r="E110" s="24">
        <v>300</v>
      </c>
      <c r="F110" s="24">
        <v>300</v>
      </c>
      <c r="G110" s="8">
        <v>0</v>
      </c>
      <c r="H110" s="8">
        <v>0</v>
      </c>
      <c r="I110" s="8">
        <v>0</v>
      </c>
      <c r="J110" s="2"/>
    </row>
    <row r="111" spans="1:10" ht="125.25" customHeight="1" x14ac:dyDescent="0.25">
      <c r="A111" s="4">
        <v>98</v>
      </c>
      <c r="B111" s="20" t="s">
        <v>73</v>
      </c>
      <c r="C111" s="26">
        <f t="shared" si="53"/>
        <v>740</v>
      </c>
      <c r="D111" s="26">
        <f t="shared" ref="D111:I111" si="67">D112</f>
        <v>360</v>
      </c>
      <c r="E111" s="26">
        <f t="shared" si="67"/>
        <v>380</v>
      </c>
      <c r="F111" s="26">
        <f t="shared" si="67"/>
        <v>0</v>
      </c>
      <c r="G111" s="3">
        <f t="shared" si="67"/>
        <v>0</v>
      </c>
      <c r="H111" s="3">
        <f t="shared" si="67"/>
        <v>0</v>
      </c>
      <c r="I111" s="3">
        <f t="shared" si="67"/>
        <v>0</v>
      </c>
      <c r="J111" s="22">
        <v>24</v>
      </c>
    </row>
    <row r="112" spans="1:10" x14ac:dyDescent="0.25">
      <c r="A112" s="4">
        <v>99</v>
      </c>
      <c r="B112" s="19" t="s">
        <v>5</v>
      </c>
      <c r="C112" s="26">
        <f t="shared" si="53"/>
        <v>740</v>
      </c>
      <c r="D112" s="24">
        <v>360</v>
      </c>
      <c r="E112" s="24">
        <v>380</v>
      </c>
      <c r="F112" s="24">
        <v>0</v>
      </c>
      <c r="G112" s="8">
        <v>0</v>
      </c>
      <c r="H112" s="8">
        <v>0</v>
      </c>
      <c r="I112" s="8">
        <v>0</v>
      </c>
      <c r="J112" s="2"/>
    </row>
    <row r="113" spans="1:10" ht="30" customHeight="1" x14ac:dyDescent="0.25">
      <c r="A113" s="4">
        <v>100</v>
      </c>
      <c r="B113" s="38" t="s">
        <v>55</v>
      </c>
      <c r="C113" s="38"/>
      <c r="D113" s="38"/>
      <c r="E113" s="38"/>
      <c r="F113" s="38"/>
      <c r="G113" s="38"/>
      <c r="H113" s="38"/>
      <c r="I113" s="38"/>
      <c r="J113" s="38"/>
    </row>
    <row r="114" spans="1:10" ht="28.5" x14ac:dyDescent="0.25">
      <c r="A114" s="4">
        <v>101</v>
      </c>
      <c r="B114" s="18" t="s">
        <v>8</v>
      </c>
      <c r="C114" s="25">
        <f>SUM(D114:I114)</f>
        <v>905660.8</v>
      </c>
      <c r="D114" s="25">
        <f>SUM(D115:D117)</f>
        <v>132498.1</v>
      </c>
      <c r="E114" s="25">
        <f>SUM(E115:E117)</f>
        <v>181498.80000000002</v>
      </c>
      <c r="F114" s="25">
        <f t="shared" ref="F114:I114" si="68">SUM(F115:F117)</f>
        <v>132434.19999999998</v>
      </c>
      <c r="G114" s="5">
        <f t="shared" si="68"/>
        <v>133198.5</v>
      </c>
      <c r="H114" s="5">
        <f t="shared" si="68"/>
        <v>138487.70000000001</v>
      </c>
      <c r="I114" s="5">
        <f t="shared" si="68"/>
        <v>187543.5</v>
      </c>
      <c r="J114" s="10"/>
    </row>
    <row r="115" spans="1:10" x14ac:dyDescent="0.25">
      <c r="A115" s="4">
        <v>102</v>
      </c>
      <c r="B115" s="18" t="s">
        <v>4</v>
      </c>
      <c r="C115" s="25">
        <f t="shared" ref="C115" si="69">SUM(D115:I115)</f>
        <v>0</v>
      </c>
      <c r="D115" s="25">
        <v>0</v>
      </c>
      <c r="E115" s="25">
        <v>0</v>
      </c>
      <c r="F115" s="25">
        <v>0</v>
      </c>
      <c r="G115" s="25">
        <v>0</v>
      </c>
      <c r="H115" s="25">
        <v>0</v>
      </c>
      <c r="I115" s="25">
        <v>0</v>
      </c>
      <c r="J115" s="10"/>
    </row>
    <row r="116" spans="1:10" x14ac:dyDescent="0.25">
      <c r="A116" s="4">
        <v>103</v>
      </c>
      <c r="B116" s="18" t="s">
        <v>5</v>
      </c>
      <c r="C116" s="25">
        <f>SUM(D116:I116)</f>
        <v>5100.7999999999993</v>
      </c>
      <c r="D116" s="25">
        <f>D121+D125+D134</f>
        <v>2456.1999999999998</v>
      </c>
      <c r="E116" s="25">
        <f>E121+E125+E134+E136</f>
        <v>2644.6</v>
      </c>
      <c r="F116" s="25">
        <f t="shared" ref="F116:I116" si="70">F121+F125+F134+F136</f>
        <v>0</v>
      </c>
      <c r="G116" s="25">
        <f t="shared" si="70"/>
        <v>0</v>
      </c>
      <c r="H116" s="25">
        <f t="shared" si="70"/>
        <v>0</v>
      </c>
      <c r="I116" s="25">
        <f t="shared" si="70"/>
        <v>0</v>
      </c>
      <c r="J116" s="10"/>
    </row>
    <row r="117" spans="1:10" x14ac:dyDescent="0.25">
      <c r="A117" s="4">
        <v>104</v>
      </c>
      <c r="B117" s="18" t="s">
        <v>6</v>
      </c>
      <c r="C117" s="25">
        <f t="shared" ref="C117" si="71">SUM(D117:I117)</f>
        <v>900560</v>
      </c>
      <c r="D117" s="25">
        <f t="shared" ref="D117:I117" si="72">D119+D123+D126+D128+D130+D132+D138</f>
        <v>130041.9</v>
      </c>
      <c r="E117" s="25">
        <f t="shared" si="72"/>
        <v>178854.2</v>
      </c>
      <c r="F117" s="25">
        <f t="shared" si="72"/>
        <v>132434.19999999998</v>
      </c>
      <c r="G117" s="25">
        <f t="shared" si="72"/>
        <v>133198.5</v>
      </c>
      <c r="H117" s="25">
        <f t="shared" si="72"/>
        <v>138487.70000000001</v>
      </c>
      <c r="I117" s="25">
        <f t="shared" si="72"/>
        <v>187543.5</v>
      </c>
      <c r="J117" s="10"/>
    </row>
    <row r="118" spans="1:10" ht="48" customHeight="1" x14ac:dyDescent="0.25">
      <c r="A118" s="4">
        <v>105</v>
      </c>
      <c r="B118" s="20" t="s">
        <v>50</v>
      </c>
      <c r="C118" s="26">
        <f>SUM(D118:I118)</f>
        <v>44516.399999999994</v>
      </c>
      <c r="D118" s="26">
        <f>D119</f>
        <v>4911.2</v>
      </c>
      <c r="E118" s="26">
        <f>E119+E120</f>
        <v>6309.3</v>
      </c>
      <c r="F118" s="26">
        <f t="shared" ref="F118:I118" si="73">F119</f>
        <v>7809.8</v>
      </c>
      <c r="G118" s="26">
        <f t="shared" si="73"/>
        <v>8150.9</v>
      </c>
      <c r="H118" s="26">
        <f t="shared" si="73"/>
        <v>8476.9</v>
      </c>
      <c r="I118" s="26">
        <f t="shared" si="73"/>
        <v>8858.2999999999993</v>
      </c>
      <c r="J118" s="10">
        <v>20</v>
      </c>
    </row>
    <row r="119" spans="1:10" x14ac:dyDescent="0.25">
      <c r="A119" s="4">
        <v>106</v>
      </c>
      <c r="B119" s="19" t="s">
        <v>6</v>
      </c>
      <c r="C119" s="26">
        <f t="shared" ref="C119:C132" si="74">SUM(D119:I119)</f>
        <v>44451.3</v>
      </c>
      <c r="D119" s="24">
        <v>4911.2</v>
      </c>
      <c r="E119" s="24">
        <v>6244.2</v>
      </c>
      <c r="F119" s="24">
        <v>7809.8</v>
      </c>
      <c r="G119" s="24">
        <v>8150.9</v>
      </c>
      <c r="H119" s="24">
        <v>8476.9</v>
      </c>
      <c r="I119" s="24">
        <v>8858.2999999999993</v>
      </c>
      <c r="J119" s="10"/>
    </row>
    <row r="120" spans="1:10" ht="75" x14ac:dyDescent="0.25">
      <c r="A120" s="4">
        <v>107</v>
      </c>
      <c r="B120" s="20" t="s">
        <v>78</v>
      </c>
      <c r="C120" s="26">
        <f t="shared" ref="C120" si="75">SUM(D120:I120)</f>
        <v>117.19999999999999</v>
      </c>
      <c r="D120" s="26">
        <f t="shared" ref="D120:I122" si="76">D121</f>
        <v>52.1</v>
      </c>
      <c r="E120" s="26">
        <f t="shared" si="76"/>
        <v>65.099999999999994</v>
      </c>
      <c r="F120" s="26">
        <f t="shared" si="76"/>
        <v>0</v>
      </c>
      <c r="G120" s="3">
        <f t="shared" si="76"/>
        <v>0</v>
      </c>
      <c r="H120" s="3">
        <f t="shared" si="76"/>
        <v>0</v>
      </c>
      <c r="I120" s="3">
        <f t="shared" si="76"/>
        <v>0</v>
      </c>
      <c r="J120" s="10">
        <v>20</v>
      </c>
    </row>
    <row r="121" spans="1:10" x14ac:dyDescent="0.25">
      <c r="A121" s="4">
        <v>108</v>
      </c>
      <c r="B121" s="19" t="s">
        <v>5</v>
      </c>
      <c r="C121" s="26">
        <f t="shared" ref="C121" si="77">SUM(D121:I121)</f>
        <v>117.19999999999999</v>
      </c>
      <c r="D121" s="24">
        <v>52.1</v>
      </c>
      <c r="E121" s="24">
        <v>65.099999999999994</v>
      </c>
      <c r="F121" s="24">
        <v>0</v>
      </c>
      <c r="G121" s="8">
        <v>0</v>
      </c>
      <c r="H121" s="8">
        <v>0</v>
      </c>
      <c r="I121" s="8">
        <v>0</v>
      </c>
      <c r="J121" s="10"/>
    </row>
    <row r="122" spans="1:10" ht="46.5" customHeight="1" x14ac:dyDescent="0.25">
      <c r="A122" s="4">
        <v>109</v>
      </c>
      <c r="B122" s="20" t="s">
        <v>51</v>
      </c>
      <c r="C122" s="26">
        <f t="shared" si="74"/>
        <v>313177.19999999995</v>
      </c>
      <c r="D122" s="26">
        <f t="shared" si="76"/>
        <v>37941.199999999997</v>
      </c>
      <c r="E122" s="26">
        <f>E123</f>
        <v>51305.1</v>
      </c>
      <c r="F122" s="26">
        <f t="shared" si="76"/>
        <v>52748</v>
      </c>
      <c r="G122" s="3">
        <f t="shared" si="76"/>
        <v>54772.3</v>
      </c>
      <c r="H122" s="3">
        <f t="shared" si="76"/>
        <v>56924.5</v>
      </c>
      <c r="I122" s="3">
        <f t="shared" si="76"/>
        <v>59486.1</v>
      </c>
      <c r="J122" s="10">
        <v>20</v>
      </c>
    </row>
    <row r="123" spans="1:10" x14ac:dyDescent="0.25">
      <c r="A123" s="4">
        <v>110</v>
      </c>
      <c r="B123" s="19" t="s">
        <v>6</v>
      </c>
      <c r="C123" s="26">
        <f t="shared" si="74"/>
        <v>313177.19999999995</v>
      </c>
      <c r="D123" s="24">
        <v>37941.199999999997</v>
      </c>
      <c r="E123" s="24">
        <v>51305.1</v>
      </c>
      <c r="F123" s="24">
        <v>52748</v>
      </c>
      <c r="G123" s="8">
        <v>54772.3</v>
      </c>
      <c r="H123" s="8">
        <v>56924.5</v>
      </c>
      <c r="I123" s="8">
        <v>59486.1</v>
      </c>
      <c r="J123" s="10"/>
    </row>
    <row r="124" spans="1:10" ht="45" x14ac:dyDescent="0.25">
      <c r="A124" s="4">
        <v>111</v>
      </c>
      <c r="B124" s="20" t="s">
        <v>52</v>
      </c>
      <c r="C124" s="26">
        <f t="shared" si="74"/>
        <v>200</v>
      </c>
      <c r="D124" s="26">
        <f t="shared" ref="D124:E124" si="78">D125+D126</f>
        <v>0</v>
      </c>
      <c r="E124" s="26">
        <f t="shared" si="78"/>
        <v>0</v>
      </c>
      <c r="F124" s="26">
        <f t="shared" ref="F124:I124" si="79">F125+F126</f>
        <v>200</v>
      </c>
      <c r="G124" s="3">
        <f t="shared" si="79"/>
        <v>0</v>
      </c>
      <c r="H124" s="3">
        <f t="shared" si="79"/>
        <v>0</v>
      </c>
      <c r="I124" s="3">
        <f t="shared" si="79"/>
        <v>0</v>
      </c>
      <c r="J124" s="10">
        <v>23</v>
      </c>
    </row>
    <row r="125" spans="1:10" x14ac:dyDescent="0.25">
      <c r="A125" s="4">
        <v>112</v>
      </c>
      <c r="B125" s="19" t="s">
        <v>5</v>
      </c>
      <c r="C125" s="26">
        <f t="shared" si="74"/>
        <v>0</v>
      </c>
      <c r="D125" s="24">
        <v>0</v>
      </c>
      <c r="E125" s="24">
        <v>0</v>
      </c>
      <c r="F125" s="24">
        <v>0</v>
      </c>
      <c r="G125" s="8">
        <v>0</v>
      </c>
      <c r="H125" s="8">
        <v>0</v>
      </c>
      <c r="I125" s="8">
        <v>0</v>
      </c>
      <c r="J125" s="10"/>
    </row>
    <row r="126" spans="1:10" x14ac:dyDescent="0.25">
      <c r="A126" s="4">
        <v>113</v>
      </c>
      <c r="B126" s="19" t="s">
        <v>6</v>
      </c>
      <c r="C126" s="26">
        <f t="shared" si="74"/>
        <v>200</v>
      </c>
      <c r="D126" s="24">
        <v>0</v>
      </c>
      <c r="E126" s="24">
        <v>0</v>
      </c>
      <c r="F126" s="24">
        <v>200</v>
      </c>
      <c r="G126" s="8">
        <v>0</v>
      </c>
      <c r="H126" s="8">
        <v>0</v>
      </c>
      <c r="I126" s="8">
        <v>0</v>
      </c>
      <c r="J126" s="10"/>
    </row>
    <row r="127" spans="1:10" ht="60.75" customHeight="1" x14ac:dyDescent="0.25">
      <c r="A127" s="4">
        <v>114</v>
      </c>
      <c r="B127" s="20" t="s">
        <v>77</v>
      </c>
      <c r="C127" s="26">
        <f t="shared" si="74"/>
        <v>300751.90000000002</v>
      </c>
      <c r="D127" s="26">
        <f t="shared" ref="D127:I127" si="80">D128</f>
        <v>27625.3</v>
      </c>
      <c r="E127" s="26">
        <f>E128</f>
        <v>34587.1</v>
      </c>
      <c r="F127" s="26">
        <f t="shared" si="80"/>
        <v>45254.1</v>
      </c>
      <c r="G127" s="3">
        <f t="shared" si="80"/>
        <v>61815.7</v>
      </c>
      <c r="H127" s="3">
        <f t="shared" si="80"/>
        <v>64288.4</v>
      </c>
      <c r="I127" s="3">
        <f t="shared" si="80"/>
        <v>67181.3</v>
      </c>
      <c r="J127" s="10">
        <v>15</v>
      </c>
    </row>
    <row r="128" spans="1:10" x14ac:dyDescent="0.25">
      <c r="A128" s="4">
        <v>115</v>
      </c>
      <c r="B128" s="19" t="s">
        <v>6</v>
      </c>
      <c r="C128" s="26">
        <f t="shared" si="74"/>
        <v>300751.90000000002</v>
      </c>
      <c r="D128" s="24">
        <v>27625.3</v>
      </c>
      <c r="E128" s="24">
        <v>34587.1</v>
      </c>
      <c r="F128" s="24">
        <v>45254.1</v>
      </c>
      <c r="G128" s="8">
        <v>61815.7</v>
      </c>
      <c r="H128" s="8">
        <v>64288.4</v>
      </c>
      <c r="I128" s="8">
        <v>67181.3</v>
      </c>
      <c r="J128" s="10"/>
    </row>
    <row r="129" spans="1:10" ht="45" customHeight="1" x14ac:dyDescent="0.25">
      <c r="A129" s="4">
        <v>116</v>
      </c>
      <c r="B129" s="20" t="s">
        <v>53</v>
      </c>
      <c r="C129" s="26">
        <f t="shared" si="74"/>
        <v>48778.400000000009</v>
      </c>
      <c r="D129" s="26">
        <f t="shared" ref="D129:I129" si="81">D130</f>
        <v>7167.8</v>
      </c>
      <c r="E129" s="26">
        <f t="shared" si="81"/>
        <v>7025.1</v>
      </c>
      <c r="F129" s="26">
        <f t="shared" si="81"/>
        <v>8134.2</v>
      </c>
      <c r="G129" s="3">
        <f t="shared" si="81"/>
        <v>8459.6</v>
      </c>
      <c r="H129" s="3">
        <f t="shared" si="81"/>
        <v>8797.9</v>
      </c>
      <c r="I129" s="3">
        <f t="shared" si="81"/>
        <v>9193.7999999999993</v>
      </c>
      <c r="J129" s="10" t="s">
        <v>58</v>
      </c>
    </row>
    <row r="130" spans="1:10" x14ac:dyDescent="0.25">
      <c r="A130" s="4">
        <v>117</v>
      </c>
      <c r="B130" s="19" t="s">
        <v>6</v>
      </c>
      <c r="C130" s="26">
        <f t="shared" si="74"/>
        <v>48778.400000000009</v>
      </c>
      <c r="D130" s="24">
        <v>7167.8</v>
      </c>
      <c r="E130" s="24">
        <v>7025.1</v>
      </c>
      <c r="F130" s="24">
        <v>8134.2</v>
      </c>
      <c r="G130" s="8">
        <v>8459.6</v>
      </c>
      <c r="H130" s="8">
        <v>8797.9</v>
      </c>
      <c r="I130" s="8">
        <v>9193.7999999999993</v>
      </c>
      <c r="J130" s="10"/>
    </row>
    <row r="131" spans="1:10" ht="76.5" customHeight="1" x14ac:dyDescent="0.25">
      <c r="A131" s="4">
        <v>118</v>
      </c>
      <c r="B131" s="20" t="s">
        <v>54</v>
      </c>
      <c r="C131" s="26">
        <f t="shared" si="74"/>
        <v>193111.2</v>
      </c>
      <c r="D131" s="26">
        <f t="shared" ref="D131:I131" si="82">D132</f>
        <v>52396.4</v>
      </c>
      <c r="E131" s="26">
        <f t="shared" si="82"/>
        <v>79692.7</v>
      </c>
      <c r="F131" s="26">
        <f t="shared" si="82"/>
        <v>18198.099999999999</v>
      </c>
      <c r="G131" s="3">
        <f t="shared" si="82"/>
        <v>0</v>
      </c>
      <c r="H131" s="3">
        <f t="shared" si="82"/>
        <v>0</v>
      </c>
      <c r="I131" s="3">
        <f t="shared" si="82"/>
        <v>42824</v>
      </c>
      <c r="J131" s="10">
        <v>15</v>
      </c>
    </row>
    <row r="132" spans="1:10" x14ac:dyDescent="0.25">
      <c r="A132" s="4">
        <v>119</v>
      </c>
      <c r="B132" s="19" t="s">
        <v>6</v>
      </c>
      <c r="C132" s="26">
        <f t="shared" si="74"/>
        <v>193111.2</v>
      </c>
      <c r="D132" s="24">
        <v>52396.4</v>
      </c>
      <c r="E132" s="24">
        <v>79692.7</v>
      </c>
      <c r="F132" s="24">
        <v>18198.099999999999</v>
      </c>
      <c r="G132" s="8">
        <v>0</v>
      </c>
      <c r="H132" s="8">
        <v>0</v>
      </c>
      <c r="I132" s="8">
        <v>42824</v>
      </c>
      <c r="J132" s="2"/>
    </row>
    <row r="133" spans="1:10" ht="105" x14ac:dyDescent="0.25">
      <c r="A133" s="4">
        <v>120</v>
      </c>
      <c r="B133" s="20" t="s">
        <v>71</v>
      </c>
      <c r="C133" s="26">
        <f>SUM(D133:I133)</f>
        <v>4774</v>
      </c>
      <c r="D133" s="26">
        <f>D134</f>
        <v>2404.1</v>
      </c>
      <c r="E133" s="26">
        <f t="shared" ref="E133:I135" si="83">E134</f>
        <v>2369.9</v>
      </c>
      <c r="F133" s="26">
        <f t="shared" si="83"/>
        <v>0</v>
      </c>
      <c r="G133" s="3">
        <f t="shared" si="83"/>
        <v>0</v>
      </c>
      <c r="H133" s="3">
        <f t="shared" si="83"/>
        <v>0</v>
      </c>
      <c r="I133" s="3">
        <f t="shared" si="83"/>
        <v>0</v>
      </c>
      <c r="J133" s="23">
        <v>28</v>
      </c>
    </row>
    <row r="134" spans="1:10" x14ac:dyDescent="0.25">
      <c r="A134" s="4">
        <v>121</v>
      </c>
      <c r="B134" s="19" t="s">
        <v>5</v>
      </c>
      <c r="C134" s="24">
        <f>D134+E134+F134+G134+H134+I134+J134+K134+L134+M134+N134</f>
        <v>4774</v>
      </c>
      <c r="D134" s="24">
        <v>2404.1</v>
      </c>
      <c r="E134" s="24">
        <v>2369.9</v>
      </c>
      <c r="F134" s="24">
        <v>0</v>
      </c>
      <c r="G134" s="8">
        <v>0</v>
      </c>
      <c r="H134" s="8">
        <v>0</v>
      </c>
      <c r="I134" s="8">
        <v>0</v>
      </c>
      <c r="J134" s="8"/>
    </row>
    <row r="135" spans="1:10" ht="150" x14ac:dyDescent="0.25">
      <c r="A135" s="4">
        <v>122</v>
      </c>
      <c r="B135" s="20" t="s">
        <v>83</v>
      </c>
      <c r="C135" s="26">
        <f>SUM(D135:I135)</f>
        <v>209.6</v>
      </c>
      <c r="D135" s="26">
        <f>D136</f>
        <v>0</v>
      </c>
      <c r="E135" s="26">
        <f t="shared" si="83"/>
        <v>209.6</v>
      </c>
      <c r="F135" s="26">
        <f t="shared" si="83"/>
        <v>0</v>
      </c>
      <c r="G135" s="26">
        <f t="shared" si="83"/>
        <v>0</v>
      </c>
      <c r="H135" s="26">
        <f t="shared" si="83"/>
        <v>0</v>
      </c>
      <c r="I135" s="26">
        <f t="shared" si="83"/>
        <v>0</v>
      </c>
      <c r="J135" s="23">
        <v>28</v>
      </c>
    </row>
    <row r="136" spans="1:10" x14ac:dyDescent="0.25">
      <c r="A136" s="4">
        <v>123</v>
      </c>
      <c r="B136" s="19" t="s">
        <v>5</v>
      </c>
      <c r="C136" s="24">
        <f>D136+E136+F136+G136+H136+I136+J136+K136+L136+M136+N136</f>
        <v>209.6</v>
      </c>
      <c r="D136" s="24">
        <v>0</v>
      </c>
      <c r="E136" s="24">
        <v>209.6</v>
      </c>
      <c r="F136" s="24">
        <v>0</v>
      </c>
      <c r="G136" s="8">
        <v>0</v>
      </c>
      <c r="H136" s="8">
        <v>0</v>
      </c>
      <c r="I136" s="8">
        <v>0</v>
      </c>
      <c r="J136" s="8"/>
    </row>
    <row r="137" spans="1:10" ht="60" x14ac:dyDescent="0.25">
      <c r="A137" s="4">
        <v>124</v>
      </c>
      <c r="B137" s="20" t="s">
        <v>79</v>
      </c>
      <c r="C137" s="26">
        <f t="shared" ref="C137:C138" si="84">SUM(D137:I137)</f>
        <v>90</v>
      </c>
      <c r="D137" s="26">
        <f t="shared" ref="D137:I137" si="85">D138</f>
        <v>0</v>
      </c>
      <c r="E137" s="26">
        <f t="shared" si="85"/>
        <v>0</v>
      </c>
      <c r="F137" s="26">
        <f t="shared" si="85"/>
        <v>90</v>
      </c>
      <c r="G137" s="3">
        <f t="shared" si="85"/>
        <v>0</v>
      </c>
      <c r="H137" s="3">
        <f t="shared" si="85"/>
        <v>0</v>
      </c>
      <c r="I137" s="3">
        <f t="shared" si="85"/>
        <v>0</v>
      </c>
      <c r="J137" s="22">
        <v>32</v>
      </c>
    </row>
    <row r="138" spans="1:10" x14ac:dyDescent="0.25">
      <c r="A138" s="4">
        <v>125</v>
      </c>
      <c r="B138" s="19" t="s">
        <v>6</v>
      </c>
      <c r="C138" s="26">
        <f t="shared" si="84"/>
        <v>90</v>
      </c>
      <c r="D138" s="24">
        <v>0</v>
      </c>
      <c r="E138" s="24">
        <v>0</v>
      </c>
      <c r="F138" s="24">
        <v>90</v>
      </c>
      <c r="G138" s="8">
        <v>0</v>
      </c>
      <c r="H138" s="8">
        <v>0</v>
      </c>
      <c r="I138" s="8">
        <v>0</v>
      </c>
      <c r="J138" s="2"/>
    </row>
    <row r="139" spans="1:10" x14ac:dyDescent="0.25">
      <c r="C139" s="32"/>
      <c r="D139" s="32"/>
      <c r="E139" s="32"/>
      <c r="F139" s="32"/>
      <c r="G139" s="32"/>
      <c r="H139" s="32"/>
      <c r="I139" s="32"/>
      <c r="J139" s="32"/>
    </row>
  </sheetData>
  <autoFilter ref="A13:J138" xr:uid="{00000000-0009-0000-0000-000000000000}"/>
  <mergeCells count="17">
    <mergeCell ref="B113:J113"/>
    <mergeCell ref="A8:J8"/>
    <mergeCell ref="A9:J9"/>
    <mergeCell ref="A11:A12"/>
    <mergeCell ref="B11:B12"/>
    <mergeCell ref="J11:J12"/>
    <mergeCell ref="B18:J18"/>
    <mergeCell ref="B28:J28"/>
    <mergeCell ref="B51:J51"/>
    <mergeCell ref="B76:J76"/>
    <mergeCell ref="B81:J81"/>
    <mergeCell ref="C11:I11"/>
    <mergeCell ref="F1:J1"/>
    <mergeCell ref="G3:J3"/>
    <mergeCell ref="G4:J4"/>
    <mergeCell ref="G5:J5"/>
    <mergeCell ref="G6:J6"/>
  </mergeCells>
  <phoneticPr fontId="0" type="noConversion"/>
  <pageMargins left="0.31496062992125984" right="0.11811023622047245" top="0.35433070866141736" bottom="0.35433070866141736" header="0.31496062992125984" footer="0.31496062992125984"/>
  <pageSetup paperSize="9" scale="74" fitToHeight="1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ГО Красноуфимск</vt:lpstr>
      <vt:lpstr>'ГО Красноуфимск'!Заголовки_для_печати</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scheplivtseva@yandex.ru</cp:lastModifiedBy>
  <cp:lastPrinted>2024-12-24T09:16:48Z</cp:lastPrinted>
  <dcterms:created xsi:type="dcterms:W3CDTF">2016-02-09T04:16:04Z</dcterms:created>
  <dcterms:modified xsi:type="dcterms:W3CDTF">2025-01-21T12:00:43Z</dcterms:modified>
</cp:coreProperties>
</file>