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47FDFC97-3BA9-47CA-9E59-553960DDFB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4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K17" i="4" l="1"/>
  <c r="K18" i="4"/>
  <c r="K9" i="4" s="1"/>
  <c r="L141" i="4"/>
  <c r="L138" i="4" s="1"/>
  <c r="L18" i="4"/>
  <c r="L44" i="4"/>
  <c r="D141" i="4"/>
  <c r="D140" i="4"/>
  <c r="M115" i="4"/>
  <c r="L115" i="4"/>
  <c r="L8" i="4" s="1"/>
  <c r="M124" i="4"/>
  <c r="L124" i="4"/>
  <c r="L139" i="4"/>
  <c r="D139" i="4" s="1"/>
  <c r="L137" i="4"/>
  <c r="D137" i="4" s="1"/>
  <c r="D135" i="4"/>
  <c r="K134" i="4"/>
  <c r="D134" i="4"/>
  <c r="I131" i="4"/>
  <c r="D131" i="4"/>
  <c r="D130" i="4"/>
  <c r="D129" i="4"/>
  <c r="K128" i="4"/>
  <c r="J128" i="4"/>
  <c r="D127" i="4"/>
  <c r="D126" i="4"/>
  <c r="D125" i="4"/>
  <c r="D124" i="4"/>
  <c r="D123" i="4"/>
  <c r="H122" i="4"/>
  <c r="H119" i="4" s="1"/>
  <c r="D122" i="4"/>
  <c r="D121" i="4"/>
  <c r="D120" i="4"/>
  <c r="K119" i="4"/>
  <c r="J119" i="4"/>
  <c r="I119" i="4"/>
  <c r="G119" i="4"/>
  <c r="F119" i="4"/>
  <c r="E119" i="4"/>
  <c r="M118" i="4"/>
  <c r="I118" i="4"/>
  <c r="D118" i="4" s="1"/>
  <c r="M117" i="4"/>
  <c r="M113" i="4" s="1"/>
  <c r="L117" i="4"/>
  <c r="I117" i="4"/>
  <c r="D117" i="4"/>
  <c r="D116" i="4"/>
  <c r="I114" i="4"/>
  <c r="D114" i="4"/>
  <c r="N113" i="4"/>
  <c r="K113" i="4"/>
  <c r="J113" i="4"/>
  <c r="H113" i="4"/>
  <c r="G113" i="4"/>
  <c r="F113" i="4"/>
  <c r="E113" i="4"/>
  <c r="D112" i="4"/>
  <c r="F111" i="4"/>
  <c r="D111" i="4" s="1"/>
  <c r="D110" i="4"/>
  <c r="D109" i="4"/>
  <c r="D108" i="4" s="1"/>
  <c r="K108" i="4"/>
  <c r="J108" i="4"/>
  <c r="I108" i="4"/>
  <c r="H108" i="4"/>
  <c r="F108" i="4"/>
  <c r="D107" i="4"/>
  <c r="D106" i="4"/>
  <c r="D105" i="4"/>
  <c r="K104" i="4"/>
  <c r="J104" i="4"/>
  <c r="I104" i="4"/>
  <c r="H104" i="4"/>
  <c r="G104" i="4"/>
  <c r="F104" i="4"/>
  <c r="E104" i="4"/>
  <c r="D103" i="4"/>
  <c r="D102" i="4" s="1"/>
  <c r="Q102" i="4"/>
  <c r="P102" i="4"/>
  <c r="O102" i="4"/>
  <c r="N102" i="4"/>
  <c r="M102" i="4"/>
  <c r="L102" i="4"/>
  <c r="K102" i="4"/>
  <c r="J102" i="4"/>
  <c r="I102" i="4"/>
  <c r="G102" i="4"/>
  <c r="F102" i="4"/>
  <c r="E102" i="4"/>
  <c r="D101" i="4"/>
  <c r="D100" i="4"/>
  <c r="D99" i="4"/>
  <c r="D98" i="4" s="1"/>
  <c r="Q98" i="4"/>
  <c r="P98" i="4"/>
  <c r="O98" i="4"/>
  <c r="N98" i="4"/>
  <c r="M98" i="4"/>
  <c r="L98" i="4"/>
  <c r="K98" i="4"/>
  <c r="J98" i="4"/>
  <c r="I98" i="4"/>
  <c r="H98" i="4"/>
  <c r="G98" i="4"/>
  <c r="F98" i="4"/>
  <c r="E98" i="4"/>
  <c r="D97" i="4"/>
  <c r="D96" i="4"/>
  <c r="K92" i="4"/>
  <c r="D92" i="4" s="1"/>
  <c r="Q88" i="4"/>
  <c r="P88" i="4"/>
  <c r="O88" i="4"/>
  <c r="N88" i="4"/>
  <c r="Q84" i="4"/>
  <c r="P84" i="4"/>
  <c r="O84" i="4"/>
  <c r="N84" i="4"/>
  <c r="D82" i="4"/>
  <c r="D81" i="4"/>
  <c r="D80" i="4" s="1"/>
  <c r="D79" i="4"/>
  <c r="K78" i="4"/>
  <c r="J78" i="4"/>
  <c r="I78" i="4"/>
  <c r="H78" i="4"/>
  <c r="G78" i="4"/>
  <c r="F78" i="4"/>
  <c r="E78" i="4"/>
  <c r="D77" i="4"/>
  <c r="D76" i="4"/>
  <c r="D75" i="4"/>
  <c r="Q74" i="4"/>
  <c r="P74" i="4"/>
  <c r="O74" i="4"/>
  <c r="N74" i="4"/>
  <c r="M74" i="4"/>
  <c r="L74" i="4"/>
  <c r="K74" i="4"/>
  <c r="J74" i="4"/>
  <c r="I74" i="4"/>
  <c r="H74" i="4"/>
  <c r="G74" i="4"/>
  <c r="F74" i="4"/>
  <c r="E74" i="4"/>
  <c r="D73" i="4"/>
  <c r="D72" i="4"/>
  <c r="D71" i="4"/>
  <c r="D70" i="4" s="1"/>
  <c r="Q70" i="4"/>
  <c r="P70" i="4"/>
  <c r="O70" i="4"/>
  <c r="N70" i="4"/>
  <c r="M70" i="4"/>
  <c r="L70" i="4"/>
  <c r="K70" i="4"/>
  <c r="J70" i="4"/>
  <c r="I70" i="4"/>
  <c r="H70" i="4"/>
  <c r="G70" i="4"/>
  <c r="F70" i="4"/>
  <c r="E70" i="4"/>
  <c r="D69" i="4"/>
  <c r="D68" i="4"/>
  <c r="D66" i="4" s="1"/>
  <c r="D67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5" i="4"/>
  <c r="D64" i="4"/>
  <c r="D62" i="4" s="1"/>
  <c r="D63" i="4"/>
  <c r="Q62" i="4"/>
  <c r="P62" i="4"/>
  <c r="O62" i="4"/>
  <c r="N62" i="4"/>
  <c r="M62" i="4"/>
  <c r="L62" i="4"/>
  <c r="K62" i="4"/>
  <c r="J62" i="4"/>
  <c r="I62" i="4"/>
  <c r="H62" i="4"/>
  <c r="G62" i="4"/>
  <c r="F62" i="4"/>
  <c r="E62" i="4"/>
  <c r="D61" i="4"/>
  <c r="D60" i="4"/>
  <c r="D59" i="4"/>
  <c r="Q58" i="4"/>
  <c r="P58" i="4"/>
  <c r="O58" i="4"/>
  <c r="N58" i="4"/>
  <c r="M58" i="4"/>
  <c r="L58" i="4"/>
  <c r="K58" i="4"/>
  <c r="J58" i="4"/>
  <c r="I58" i="4"/>
  <c r="H58" i="4"/>
  <c r="G58" i="4"/>
  <c r="F58" i="4"/>
  <c r="E58" i="4"/>
  <c r="D57" i="4"/>
  <c r="D56" i="4"/>
  <c r="D55" i="4"/>
  <c r="Q54" i="4"/>
  <c r="P54" i="4"/>
  <c r="O54" i="4"/>
  <c r="N54" i="4"/>
  <c r="M54" i="4"/>
  <c r="L54" i="4"/>
  <c r="K54" i="4"/>
  <c r="I54" i="4"/>
  <c r="H54" i="4"/>
  <c r="G54" i="4"/>
  <c r="F54" i="4"/>
  <c r="E54" i="4"/>
  <c r="B53" i="4"/>
  <c r="B52" i="4"/>
  <c r="B51" i="4"/>
  <c r="B50" i="4"/>
  <c r="B49" i="4"/>
  <c r="D48" i="4"/>
  <c r="D47" i="4"/>
  <c r="D46" i="4"/>
  <c r="Q44" i="4"/>
  <c r="P44" i="4"/>
  <c r="O44" i="4"/>
  <c r="N44" i="4"/>
  <c r="M44" i="4"/>
  <c r="K44" i="4"/>
  <c r="J44" i="4"/>
  <c r="I44" i="4"/>
  <c r="H44" i="4"/>
  <c r="G44" i="4"/>
  <c r="F44" i="4"/>
  <c r="E44" i="4"/>
  <c r="D43" i="4"/>
  <c r="D42" i="4"/>
  <c r="D41" i="4"/>
  <c r="H38" i="4"/>
  <c r="D38" i="4"/>
  <c r="D37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4" i="4"/>
  <c r="D33" i="4"/>
  <c r="D32" i="4"/>
  <c r="K31" i="4"/>
  <c r="J31" i="4"/>
  <c r="I31" i="4"/>
  <c r="H31" i="4"/>
  <c r="G31" i="4"/>
  <c r="F31" i="4"/>
  <c r="E31" i="4"/>
  <c r="D31" i="4"/>
  <c r="D30" i="4"/>
  <c r="D29" i="4"/>
  <c r="D28" i="4"/>
  <c r="D27" i="4"/>
  <c r="D26" i="4"/>
  <c r="H25" i="4"/>
  <c r="H23" i="4" s="1"/>
  <c r="G25" i="4"/>
  <c r="G23" i="4" s="1"/>
  <c r="F25" i="4"/>
  <c r="D25" i="4" s="1"/>
  <c r="G24" i="4"/>
  <c r="D24" i="4" s="1"/>
  <c r="K23" i="4"/>
  <c r="J23" i="4"/>
  <c r="I23" i="4"/>
  <c r="E23" i="4"/>
  <c r="D22" i="4"/>
  <c r="D21" i="4"/>
  <c r="D19" i="4" s="1"/>
  <c r="D20" i="4"/>
  <c r="K19" i="4"/>
  <c r="J19" i="4"/>
  <c r="I19" i="4"/>
  <c r="H19" i="4"/>
  <c r="G19" i="4"/>
  <c r="F19" i="4"/>
  <c r="E19" i="4"/>
  <c r="Q18" i="4"/>
  <c r="P18" i="4"/>
  <c r="O18" i="4"/>
  <c r="N18" i="4"/>
  <c r="M18" i="4"/>
  <c r="J18" i="4"/>
  <c r="I18" i="4"/>
  <c r="H18" i="4"/>
  <c r="G18" i="4"/>
  <c r="F18" i="4"/>
  <c r="F12" i="4" s="1"/>
  <c r="E18" i="4"/>
  <c r="Q17" i="4"/>
  <c r="Q9" i="4" s="1"/>
  <c r="P17" i="4"/>
  <c r="O17" i="4"/>
  <c r="O9" i="4" s="1"/>
  <c r="N17" i="4"/>
  <c r="M17" i="4"/>
  <c r="L17" i="4"/>
  <c r="J17" i="4"/>
  <c r="I17" i="4"/>
  <c r="I9" i="4" s="1"/>
  <c r="I7" i="4" s="1"/>
  <c r="G17" i="4"/>
  <c r="G9" i="4" s="1"/>
  <c r="E17" i="4"/>
  <c r="Q16" i="4"/>
  <c r="P16" i="4"/>
  <c r="P13" i="4" s="1"/>
  <c r="O16" i="4"/>
  <c r="N16" i="4"/>
  <c r="M16" i="4"/>
  <c r="L16" i="4"/>
  <c r="L13" i="4" s="1"/>
  <c r="K16" i="4"/>
  <c r="J16" i="4"/>
  <c r="J13" i="4" s="1"/>
  <c r="I16" i="4"/>
  <c r="H16" i="4"/>
  <c r="G16" i="4"/>
  <c r="F16" i="4"/>
  <c r="E16" i="4"/>
  <c r="Q13" i="4"/>
  <c r="O13" i="4"/>
  <c r="M13" i="4"/>
  <c r="I13" i="4"/>
  <c r="G13" i="4"/>
  <c r="E13" i="4"/>
  <c r="Q12" i="4"/>
  <c r="P12" i="4"/>
  <c r="O12" i="4"/>
  <c r="N12" i="4"/>
  <c r="M12" i="4"/>
  <c r="J12" i="4"/>
  <c r="G12" i="4"/>
  <c r="E12" i="4"/>
  <c r="L11" i="4"/>
  <c r="K11" i="4"/>
  <c r="D10" i="4"/>
  <c r="P9" i="4"/>
  <c r="N9" i="4"/>
  <c r="M9" i="4"/>
  <c r="J9" i="4"/>
  <c r="H9" i="4"/>
  <c r="Q8" i="4"/>
  <c r="P8" i="4"/>
  <c r="P7" i="4" s="1"/>
  <c r="O8" i="4"/>
  <c r="N8" i="4"/>
  <c r="N7" i="4" s="1"/>
  <c r="M8" i="4"/>
  <c r="K8" i="4"/>
  <c r="J8" i="4"/>
  <c r="J7" i="4" s="1"/>
  <c r="G8" i="4"/>
  <c r="E8" i="4"/>
  <c r="M7" i="4"/>
  <c r="D119" i="4" l="1"/>
  <c r="G7" i="4"/>
  <c r="D12" i="4"/>
  <c r="Q7" i="4"/>
  <c r="D44" i="4"/>
  <c r="D58" i="4"/>
  <c r="D74" i="4"/>
  <c r="D78" i="4"/>
  <c r="D104" i="4"/>
  <c r="D128" i="4"/>
  <c r="O7" i="4"/>
  <c r="D35" i="4"/>
  <c r="N13" i="4"/>
  <c r="D54" i="4"/>
  <c r="D115" i="4"/>
  <c r="L113" i="4"/>
  <c r="K13" i="4"/>
  <c r="D138" i="4"/>
  <c r="L136" i="4"/>
  <c r="D136" i="4" s="1"/>
  <c r="L9" i="4"/>
  <c r="L7" i="4" s="1"/>
  <c r="K7" i="4"/>
  <c r="D113" i="4"/>
  <c r="E7" i="4"/>
  <c r="F8" i="4"/>
  <c r="H8" i="4"/>
  <c r="H7" i="4" s="1"/>
  <c r="E9" i="4"/>
  <c r="D11" i="4"/>
  <c r="D16" i="4"/>
  <c r="F17" i="4"/>
  <c r="F9" i="4" s="1"/>
  <c r="H17" i="4"/>
  <c r="H13" i="4" s="1"/>
  <c r="D18" i="4"/>
  <c r="F23" i="4"/>
  <c r="D23" i="4" s="1"/>
  <c r="I113" i="4"/>
  <c r="D17" i="4" l="1"/>
  <c r="D13" i="4" s="1"/>
  <c r="D9" i="4"/>
  <c r="F7" i="4"/>
  <c r="D7" i="4" s="1"/>
  <c r="D8" i="4"/>
  <c r="F13" i="4"/>
</calcChain>
</file>

<file path=xl/sharedStrings.xml><?xml version="1.0" encoding="utf-8"?>
<sst xmlns="http://schemas.openxmlformats.org/spreadsheetml/2006/main" count="191" uniqueCount="89">
  <si>
    <t>ВСЕГО ПО МУНИЦИПАЛЬНОЙ ПРОГРАММЕ, в том числе:</t>
  </si>
  <si>
    <t>областной бюджет</t>
  </si>
  <si>
    <t>местный бюджет</t>
  </si>
  <si>
    <t>внебюджетные источники</t>
  </si>
  <si>
    <t>В том числе:</t>
  </si>
  <si>
    <t>- средства на софинансирование</t>
  </si>
  <si>
    <t>- авторский надзор</t>
  </si>
  <si>
    <t>№ строки</t>
  </si>
  <si>
    <t>Наименование мероприятия/источники расходов на финансирование</t>
  </si>
  <si>
    <t>Исполнитель мероприятия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</si>
  <si>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</si>
  <si>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</si>
  <si>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</si>
  <si>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</si>
  <si>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</si>
  <si>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</si>
  <si>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</si>
  <si>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</si>
  <si>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Объем расходов на выполнение мероприятия за счет всех источников ресурсного обеспечения, тыс. рублей</t>
  </si>
  <si>
    <t>Номер строки целевых показателей программы</t>
  </si>
  <si>
    <t>Х</t>
  </si>
  <si>
    <t>4,5,6</t>
  </si>
  <si>
    <t>местный бюджет (за рамками софинансирования)</t>
  </si>
  <si>
    <t>местный бюджет (софинансирование)</t>
  </si>
  <si>
    <t>Администрация</t>
  </si>
  <si>
    <t>Администрация, ОМС УМИ</t>
  </si>
  <si>
    <t>Примечание: По результатам отбора заявок перечень дворовых территорий будет корректироваться в соответствии с Порядком представления, рассмотрения и оценки предложений заинтересованных лиц в реализации мероприятий, направленных на формирование современной городской среды на территории городского округа Красноуфимск (приложение № 8 настоящей Программе).</t>
  </si>
  <si>
    <t>МКУ «Служба  единого заказчика»</t>
  </si>
  <si>
    <t>Администрация, МКУ «Служба  единого заказчика»</t>
  </si>
  <si>
    <t xml:space="preserve">Администрация,
МКУ «Служба  единого  заказчика»
</t>
  </si>
  <si>
    <t>областной бюджет*</t>
  </si>
  <si>
    <t>внебюджетные источники**</t>
  </si>
  <si>
    <t>1,2,3</t>
  </si>
  <si>
    <t>- видеонаблююдение</t>
  </si>
  <si>
    <t>- расчистка берега</t>
  </si>
  <si>
    <t>местный бюджет***, в т.ч.:</t>
  </si>
  <si>
    <r>
      <rPr>
        <i/>
        <sz val="11"/>
        <rFont val="Liberation Serif"/>
        <family val="1"/>
        <charset val="204"/>
      </rPr>
      <t>Мероприятие 1.4  Б</t>
    </r>
    <r>
      <rPr>
        <sz val="11"/>
        <rFont val="Liberation Serif"/>
        <family val="1"/>
        <charset val="204"/>
      </rPr>
      <t xml:space="preserve">лагоустройство общественной территории:  «Ул. Советская в границах от ул. Бульварная до ул. Ленина с прилегающими территориями, центральной площади и пешеходной зоны по улице Мизерова» </t>
    </r>
  </si>
  <si>
    <t>Мероприятие 6. Информационное сопровождение мероприятий программы</t>
  </si>
  <si>
    <t>Мероприятие 7.1. Благоустройство общественной территории:  «Ул. Советская в границах от ул. Бульварная до ул. Ленина с прилегающими территориями, центральной площади и пешеходной зоны по улице Мизерова»</t>
  </si>
  <si>
    <r>
      <rPr>
        <i/>
        <sz val="11"/>
        <rFont val="Liberation Serif"/>
        <family val="1"/>
        <charset val="204"/>
      </rPr>
      <t>Мероприятие 1</t>
    </r>
    <r>
      <rPr>
        <sz val="11"/>
        <rFont val="Liberation Serif"/>
        <family val="1"/>
        <charset val="204"/>
      </rPr>
      <t>. Комплексное благоустройство общественных территорий городского округа Красноуфимск</t>
    </r>
  </si>
  <si>
    <r>
      <rPr>
        <i/>
        <sz val="11"/>
        <rFont val="Liberation Serif"/>
        <family val="1"/>
        <charset val="204"/>
      </rPr>
      <t>Мероприятие 1.2</t>
    </r>
    <r>
      <rPr>
        <sz val="11"/>
        <rFont val="Liberation Serif"/>
        <family val="1"/>
        <charset val="204"/>
      </rPr>
      <t xml:space="preserve">  Комплексное благоустройство общественной территории «Верхний уровень набережной  р.Уфы с прилегающей  к ней территорией в г.Красноуфимск Свердловской области»</t>
    </r>
  </si>
  <si>
    <r>
      <rPr>
        <i/>
        <sz val="11"/>
        <rFont val="Liberation Serif"/>
        <family val="1"/>
        <charset val="204"/>
      </rPr>
      <t xml:space="preserve">Мероприятие 1.3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 по ул. Озерной  (от ул. Мизерова  до  пер.Парковый)</t>
    </r>
  </si>
  <si>
    <r>
      <rPr>
        <i/>
        <sz val="11"/>
        <rFont val="Liberation Serif"/>
        <family val="1"/>
        <charset val="204"/>
      </rPr>
      <t>Мериприятие 1.6</t>
    </r>
    <r>
      <rPr>
        <sz val="11"/>
        <rFont val="Liberation Serif"/>
        <family val="1"/>
        <charset val="204"/>
      </rPr>
      <t>. Комплексное благоустройство общественной территории:   Парк «Пионерский»</t>
    </r>
  </si>
  <si>
    <r>
      <rPr>
        <i/>
        <sz val="11"/>
        <rFont val="Liberation Serif"/>
        <family val="1"/>
        <charset val="204"/>
      </rPr>
      <t>Мероприятие 1.7</t>
    </r>
    <r>
      <rPr>
        <sz val="11"/>
        <rFont val="Liberation Serif"/>
        <family val="1"/>
        <charset val="204"/>
      </rPr>
      <t xml:space="preserve">  Комплексное благоустройство общественной территории: Сквер  в  микрорайоне «Соболя»</t>
    </r>
  </si>
  <si>
    <r>
      <rPr>
        <i/>
        <sz val="11"/>
        <rFont val="Liberation Serif"/>
        <family val="1"/>
        <charset val="204"/>
      </rPr>
      <t>Мероприятие 1.8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Сквер в  микрорайоне «Селекционная  станция»</t>
    </r>
  </si>
  <si>
    <r>
      <rPr>
        <i/>
        <sz val="11"/>
        <rFont val="Liberation Serif"/>
        <family val="1"/>
        <charset val="204"/>
      </rPr>
      <t xml:space="preserve">Мероприятие 1.9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Набережная  р. Сарга</t>
    </r>
  </si>
  <si>
    <r>
      <rPr>
        <i/>
        <sz val="11"/>
        <rFont val="Liberation Serif"/>
        <family val="1"/>
        <charset val="204"/>
      </rPr>
      <t xml:space="preserve">Мероприятие 1.10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Парк им.  Сенкевича</t>
    </r>
  </si>
  <si>
    <r>
      <rPr>
        <i/>
        <sz val="11"/>
        <rFont val="Liberation Serif"/>
        <family val="1"/>
        <charset val="204"/>
      </rPr>
      <t xml:space="preserve">Мероприятие 1.11. </t>
    </r>
    <r>
      <rPr>
        <sz val="11"/>
        <rFont val="Liberation Serif"/>
        <family val="1"/>
        <charset val="204"/>
      </rPr>
      <t>Разработка проектно-сметной документации, экспертиза проектов всего, в том числе:</t>
    </r>
  </si>
  <si>
    <r>
      <rPr>
        <i/>
        <sz val="11"/>
        <rFont val="Liberation Serif"/>
        <family val="1"/>
        <charset val="204"/>
      </rPr>
      <t>Мероприятие 1.12</t>
    </r>
    <r>
      <rPr>
        <sz val="11"/>
        <rFont val="Liberation Serif"/>
        <family val="1"/>
        <charset val="204"/>
      </rPr>
      <t xml:space="preserve"> Информационное сопровождение</t>
    </r>
  </si>
  <si>
    <r>
      <rPr>
        <i/>
        <sz val="11"/>
        <rFont val="Liberation Serif"/>
        <family val="1"/>
        <charset val="204"/>
      </rPr>
      <t>Мероприятие 2.</t>
    </r>
    <r>
      <rPr>
        <sz val="11"/>
        <rFont val="Liberation Serif"/>
        <family val="1"/>
        <charset val="204"/>
      </rPr>
      <t xml:space="preserve"> Комплексное благоустройство дворовых территорий, всего, из них:</t>
    </r>
  </si>
  <si>
    <r>
      <t>Мероприятие 3.</t>
    </r>
    <r>
      <rPr>
        <sz val="11"/>
        <rFont val="Liberation Serif"/>
        <family val="1"/>
        <charset val="204"/>
      </rPr>
      <t>Разработка проектно-сметной документации,  экспертиза проектов всего, в том числе:</t>
    </r>
  </si>
  <si>
    <r>
      <rPr>
        <i/>
        <sz val="11"/>
        <rFont val="Liberation Serif"/>
        <family val="1"/>
        <charset val="204"/>
      </rPr>
      <t>Мероприятие 4.</t>
    </r>
    <r>
      <rPr>
        <sz val="11"/>
        <rFont val="Liberation Serif"/>
        <family val="1"/>
        <charset val="204"/>
      </rPr>
      <t xml:space="preserve"> Организация и проведение рейтингового голосования всего, в том числе:</t>
    </r>
  </si>
  <si>
    <r>
      <rPr>
        <i/>
        <sz val="11"/>
        <rFont val="Liberation Serif"/>
        <family val="1"/>
        <charset val="204"/>
      </rPr>
      <t xml:space="preserve">Мероприятие 5. </t>
    </r>
    <r>
      <rPr>
        <sz val="11"/>
        <rFont val="Liberation Serif"/>
        <family val="1"/>
        <charset val="204"/>
      </rPr>
      <t>Субсидии МУП «Горкомхоз» МО «г.Красноуфимск» на ремонт сетей водоснабжения и водоотведения на территории набережной реки Уфы с прилегающей к ней территорией</t>
    </r>
  </si>
  <si>
    <r>
      <rPr>
        <i/>
        <sz val="11"/>
        <rFont val="Liberation Serif"/>
        <family val="1"/>
        <charset val="204"/>
      </rPr>
      <t>Мероприятие 7</t>
    </r>
    <r>
      <rPr>
        <sz val="11"/>
        <rFont val="Liberation Serif"/>
        <family val="1"/>
        <charset val="204"/>
      </rPr>
      <t xml:space="preserve">.Создание
комфортной городской
среды в малых городах и
исторических поселениях
- победителях Всероссийского
конкурса лучших проектов
создания комфортной
городской среды </t>
    </r>
  </si>
  <si>
    <r>
      <rPr>
        <i/>
        <sz val="11"/>
        <rFont val="Liberation Serif"/>
        <family val="1"/>
        <charset val="204"/>
      </rPr>
      <t>Мероприятие 1.1</t>
    </r>
    <r>
      <rPr>
        <sz val="11"/>
        <rFont val="Liberation Serif"/>
        <family val="1"/>
        <charset val="204"/>
      </rPr>
      <t xml:space="preserve">  Капитальный ремонт элементов благоустройства  парка культуры и отдыха им.  Блюхера, расположенного по адресу: Свердловская область, г. Красноуфимск, ул. Интернациональная, 113а </t>
    </r>
  </si>
  <si>
    <t>2025 год</t>
  </si>
  <si>
    <t>2026 год</t>
  </si>
  <si>
    <t>2027 год</t>
  </si>
  <si>
    <r>
      <rPr>
        <i/>
        <sz val="11"/>
        <rFont val="Liberation Serif"/>
        <family val="1"/>
        <charset val="204"/>
      </rPr>
      <t xml:space="preserve">Мероприятие 1.5 </t>
    </r>
    <r>
      <rPr>
        <sz val="11"/>
        <rFont val="Liberation Serif"/>
        <family val="1"/>
        <charset val="204"/>
      </rPr>
      <t xml:space="preserve"> Благоустройство общественной территории: Сквер  по ул. Станционная и привокзальная площадь</t>
    </r>
  </si>
  <si>
    <t xml:space="preserve">Мероприятие 13.
Создание
комфортной городской
среды в малых городах и
исторических поселениях
- победителях Всероссийского
конкурса лучших проектов
создания комфортной
городской среды за счет средств резервного фонда Правительства Российской Федерации 
</t>
  </si>
  <si>
    <t>Мероприятие 13.1
Благоустройство общественной территории: «Ул. Советская в границах от ул. Бульварная до ул. Ленина с прилегающими территориями, центральной площади и пешеходной зоны по улице Мизерова»</t>
  </si>
  <si>
    <t xml:space="preserve">местный бюджет софинансирование </t>
  </si>
  <si>
    <t>федеральный бюджет</t>
  </si>
  <si>
    <t xml:space="preserve">местный бюджет </t>
  </si>
  <si>
    <t>местный бюджет софинансирование</t>
  </si>
  <si>
    <t>Мероприятие 12. Проведение мероприятий по ремонту дворовых проездов многоквартирных домов (МКД) за счет долевого софинансирования  за  счет местного бюджета и средств собственников  помещений в МКД</t>
  </si>
  <si>
    <t>1 этап:</t>
  </si>
  <si>
    <t>2 этап:</t>
  </si>
  <si>
    <r>
      <rPr>
        <i/>
        <sz val="11"/>
        <rFont val="Liberation Serif"/>
        <family val="1"/>
        <charset val="204"/>
      </rPr>
      <t xml:space="preserve">Мероприятие 1.14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Парк "Тропа здоровья", у спортивного комплекса по ул. Московская в г. Красноуфимск</t>
    </r>
  </si>
  <si>
    <r>
      <rPr>
        <i/>
        <sz val="11"/>
        <rFont val="Liberation Serif"/>
        <family val="1"/>
        <charset val="204"/>
      </rPr>
      <t xml:space="preserve">Мероприятие 1.15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Улица Ленина в границах от ул. Советская до ул. Октября</t>
    </r>
  </si>
  <si>
    <r>
      <rPr>
        <i/>
        <sz val="11"/>
        <rFont val="Liberation Serif"/>
        <family val="1"/>
        <charset val="204"/>
      </rPr>
      <t xml:space="preserve">Мероприятие 1.13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Улица Советская (3 этап)</t>
    </r>
  </si>
  <si>
    <t>4, 5, 6</t>
  </si>
  <si>
    <t>средства собственников</t>
  </si>
  <si>
    <t>2028 год</t>
  </si>
  <si>
    <t>2029 год</t>
  </si>
  <si>
    <t>2030 год</t>
  </si>
  <si>
    <t>*Средства областного бюджета будут указаны в настоящей Программе после их выделения городскому округу Красноуфимск в рамках участия в реализации государственной программы Свердловской области «Формирование современной городской среды на территории Свердловской области»</t>
  </si>
  <si>
    <t>**Внебюджетные средства подлежат корректировке при выделении средств областного бюджета и включении мероприятия в государственную программу Свердловской области «Формирование современной городской среды территории Свердловской  области»</t>
  </si>
  <si>
    <t>*** Средства местного бюджета подлежат корректировке при выделении средств областного бюджета и включении мероприятия в государственную программу Свердловской области «Формирование современной городской среды территории Свердловской области»</t>
  </si>
  <si>
    <r>
      <rPr>
        <i/>
        <sz val="11"/>
        <rFont val="Liberation Serif"/>
        <family val="1"/>
        <charset val="204"/>
      </rPr>
      <t>Мероприятие 1.16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Пешеходная часть улицы Мизерова и улицы Озерная с прилегающими территориями в г.Красноуфимск</t>
    </r>
  </si>
  <si>
    <t>Администрация, МКУ «Служба  единого заказчика», Управление культуры, МАУ ЦКиД</t>
  </si>
  <si>
    <t>Администрация, Управление культуры, МАУ ЦКиД</t>
  </si>
  <si>
    <r>
      <rPr>
        <i/>
        <sz val="11"/>
        <rFont val="Liberation Serif"/>
        <family val="1"/>
        <charset val="204"/>
      </rPr>
      <t>Мероприятие 14.</t>
    </r>
    <r>
      <rPr>
        <sz val="11"/>
        <rFont val="Liberation Serif"/>
        <family val="1"/>
        <charset val="204"/>
      </rPr>
      <t xml:space="preserve"> «Уютный дворик». 
Проведение мероприятий по благоустройству дворовых территорий многоквартирных домов (МКД) за счет средств местного бюджета</t>
    </r>
  </si>
  <si>
    <r>
      <rPr>
        <i/>
        <sz val="11"/>
        <rFont val="Liberation Serif"/>
        <family val="1"/>
        <charset val="204"/>
      </rPr>
      <t>Мероприятие 15.</t>
    </r>
    <r>
      <rPr>
        <sz val="11"/>
        <rFont val="Liberation Serif"/>
        <family val="1"/>
        <charset val="204"/>
      </rPr>
      <t xml:space="preserve"> Формирование современной городской среды в целях реализации национального проекта "Инфраструктура для жизни" </t>
    </r>
  </si>
  <si>
    <t>Мероприятие 1.17 Комплексное благоустройство общественной территории:Нижний уровень набережной реки Уфа в городе Красноуфимск Свердловской области "Красный Яр"</t>
  </si>
  <si>
    <t>Мероприятие 7.2. Благоустройство общественной территории: Нижний уровень набережной реки Уфа в городе Красноуфимск Свердловской области "Красный Яр"</t>
  </si>
  <si>
    <t>Мероприятие 15.1 Благоустройство общественной территории: Нижний уровень набережной реки Уфа в городе Красноуфимск Свердловской области "Красный Яр" (1 подэтап 1 этап)</t>
  </si>
  <si>
    <t>ПЕРЕЧЕНЬ
ОСНОВНЫХ МЕРОПРИЯТИЙ МУНИЦИПАЛЬНОЙ ПРОГРАММЫ «ФОРМИРОВАНИЕ СОВРЕМЕННОЙ ГОРОДСКОЙ СРЕДЫ НА ТЕРРИТОРИИ ГОРОДСКОГО ОКРУГА КРАСНОУФИМСК ДО 2030 ГОДА»</t>
  </si>
  <si>
    <t xml:space="preserve">Приложение 2
к постановлению Главы городского округа Красноуфимск  
О внесении изменений в муниципальную программу «Формирование современной городской среды на территории городского округа Красноуфимск до 2030 года», утвержденную постановлением Главы городского округа Красноуфимск от  22.09.2017 № 940 «Об утверждении муниципальной программы «Формирование современной городской среды на территории городского округа Красноуфимск до 2030 года» от 28.12.2024г. №1393_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</si>
</sst>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_₽"/>
    <numFmt numFmtId="165" formatCode="#,##0.000\ _₽"/>
    <numFmt numFmtId="166" formatCode="#,##0.0000\ _₽"/>
    <numFmt numFmtId="167" formatCode="#,##0.00000\ _₽"/>
    <numFmt numFmtId="168" formatCode="#,##0.00000"/>
    <numFmt numFmtId="169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Liberation Serif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Liberation Serif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rgb="FF000000"/>
      <name val="Liberation Serif"/>
      <family val="1"/>
      <charset val="204"/>
    </font>
    <font>
      <sz val="8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7">
    <xf numFmtId="0" fontId="0" fillId="0" borderId="0" xfId="0"/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/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" fontId="5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164" fontId="5" fillId="0" borderId="0" xfId="0" applyNumberFormat="1" applyFont="1"/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wrapText="1"/>
    </xf>
    <xf numFmtId="164" fontId="1" fillId="2" borderId="1" xfId="0" applyNumberFormat="1" applyFont="1" applyFill="1" applyBorder="1"/>
    <xf numFmtId="164" fontId="1" fillId="0" borderId="1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1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/>
    </xf>
    <xf numFmtId="169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8" fontId="1" fillId="2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165" fontId="1" fillId="0" borderId="0" xfId="0" applyNumberFormat="1" applyFont="1"/>
    <xf numFmtId="165" fontId="1" fillId="0" borderId="1" xfId="0" applyNumberFormat="1" applyFont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164" fontId="4" fillId="0" borderId="0" xfId="0" applyNumberFormat="1" applyFont="1"/>
    <xf numFmtId="4" fontId="4" fillId="0" borderId="0" xfId="0" applyNumberFormat="1" applyFont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168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left" vertical="center"/>
    </xf>
    <xf numFmtId="164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9" fontId="5" fillId="0" borderId="0" xfId="0" applyNumberFormat="1" applyFont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47577-8D32-44EE-BE34-EFD6DC140BF9}">
  <sheetPr>
    <pageSetUpPr fitToPage="1"/>
  </sheetPr>
  <dimension ref="A1:BB145"/>
  <sheetViews>
    <sheetView tabSelected="1" topLeftCell="A52" zoomScale="85" zoomScaleNormal="85" workbookViewId="0">
      <selection activeCell="I1" sqref="I1:R1"/>
    </sheetView>
  </sheetViews>
  <sheetFormatPr defaultColWidth="9.140625" defaultRowHeight="15" x14ac:dyDescent="0.25"/>
  <cols>
    <col min="1" max="1" width="9.140625" style="4"/>
    <col min="2" max="2" width="34.28515625" style="4" customWidth="1"/>
    <col min="3" max="3" width="22.85546875" style="4" customWidth="1"/>
    <col min="4" max="4" width="17.28515625" style="4" customWidth="1"/>
    <col min="5" max="6" width="15.42578125" style="4" bestFit="1" customWidth="1"/>
    <col min="7" max="7" width="14.7109375" style="4" customWidth="1"/>
    <col min="8" max="8" width="15.42578125" style="4" bestFit="1" customWidth="1"/>
    <col min="9" max="9" width="15.85546875" style="4" bestFit="1" customWidth="1"/>
    <col min="10" max="10" width="14.42578125" style="4" bestFit="1" customWidth="1"/>
    <col min="11" max="11" width="16.42578125" style="46" customWidth="1"/>
    <col min="12" max="12" width="13.42578125" style="46" bestFit="1" customWidth="1"/>
    <col min="13" max="14" width="13.42578125" style="4" bestFit="1" customWidth="1"/>
    <col min="15" max="17" width="13.42578125" style="4" customWidth="1"/>
    <col min="18" max="18" width="9.140625" style="4"/>
    <col min="19" max="19" width="13.140625" style="50" bestFit="1" customWidth="1"/>
    <col min="20" max="20" width="15.5703125" style="47" bestFit="1" customWidth="1"/>
    <col min="21" max="16384" width="9.140625" style="4"/>
  </cols>
  <sheetData>
    <row r="1" spans="1:54" ht="59.25" customHeight="1" x14ac:dyDescent="0.25">
      <c r="A1" s="3"/>
      <c r="B1" s="3"/>
      <c r="C1" s="3"/>
      <c r="D1" s="3"/>
      <c r="E1" s="3"/>
      <c r="F1" s="3"/>
      <c r="G1" s="3"/>
      <c r="H1" s="27"/>
      <c r="I1" s="71" t="s">
        <v>88</v>
      </c>
      <c r="J1" s="71"/>
      <c r="K1" s="71"/>
      <c r="L1" s="71"/>
      <c r="M1" s="71"/>
      <c r="N1" s="71"/>
      <c r="O1" s="71"/>
      <c r="P1" s="71"/>
      <c r="Q1" s="71"/>
      <c r="R1" s="71"/>
    </row>
    <row r="2" spans="1:54" ht="46.5" customHeight="1" x14ac:dyDescent="0.25">
      <c r="A2" s="72" t="s">
        <v>87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</row>
    <row r="3" spans="1:54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43"/>
      <c r="L3" s="43"/>
      <c r="M3" s="3"/>
      <c r="N3" s="3"/>
      <c r="O3" s="3"/>
      <c r="P3" s="3"/>
      <c r="Q3" s="3"/>
      <c r="R3" s="3"/>
    </row>
    <row r="4" spans="1:54" ht="45" customHeight="1" x14ac:dyDescent="0.25">
      <c r="A4" s="73" t="s">
        <v>7</v>
      </c>
      <c r="B4" s="73" t="s">
        <v>8</v>
      </c>
      <c r="C4" s="73" t="s">
        <v>9</v>
      </c>
      <c r="D4" s="74" t="s">
        <v>18</v>
      </c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6"/>
      <c r="R4" s="73" t="s">
        <v>19</v>
      </c>
      <c r="S4" s="14"/>
      <c r="T4" s="48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</row>
    <row r="5" spans="1:54" ht="63" customHeight="1" x14ac:dyDescent="0.25">
      <c r="A5" s="73"/>
      <c r="B5" s="73"/>
      <c r="C5" s="73"/>
      <c r="D5" s="6" t="s">
        <v>10</v>
      </c>
      <c r="E5" s="6" t="s">
        <v>11</v>
      </c>
      <c r="F5" s="6" t="s">
        <v>12</v>
      </c>
      <c r="G5" s="6" t="s">
        <v>13</v>
      </c>
      <c r="H5" s="6" t="s">
        <v>14</v>
      </c>
      <c r="I5" s="6" t="s">
        <v>15</v>
      </c>
      <c r="J5" s="6" t="s">
        <v>16</v>
      </c>
      <c r="K5" s="44" t="s">
        <v>17</v>
      </c>
      <c r="L5" s="44" t="s">
        <v>55</v>
      </c>
      <c r="M5" s="6" t="s">
        <v>56</v>
      </c>
      <c r="N5" s="6" t="s">
        <v>57</v>
      </c>
      <c r="O5" s="6" t="s">
        <v>73</v>
      </c>
      <c r="P5" s="6" t="s">
        <v>74</v>
      </c>
      <c r="Q5" s="6" t="s">
        <v>75</v>
      </c>
      <c r="R5" s="73"/>
      <c r="S5" s="14"/>
      <c r="T5" s="48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</row>
    <row r="6" spans="1:54" x14ac:dyDescent="0.25">
      <c r="A6" s="7">
        <v>1</v>
      </c>
      <c r="B6" s="6">
        <v>2</v>
      </c>
      <c r="C6" s="8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29">
        <v>11</v>
      </c>
      <c r="L6" s="29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7">
        <v>18</v>
      </c>
      <c r="S6" s="14"/>
      <c r="T6" s="48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</row>
    <row r="7" spans="1:54" ht="28.5" x14ac:dyDescent="0.25">
      <c r="A7" s="9">
        <v>1</v>
      </c>
      <c r="B7" s="1" t="s">
        <v>0</v>
      </c>
      <c r="C7" s="10"/>
      <c r="D7" s="30">
        <f>E7+F7+G7+H7+I7+J7+K7+L7+M7+N7</f>
        <v>623984.81637000002</v>
      </c>
      <c r="E7" s="29">
        <f>SUM(E8:E12)</f>
        <v>20099.499999999996</v>
      </c>
      <c r="F7" s="29">
        <f t="shared" ref="F7:N7" si="0">SUM(F8:F12)</f>
        <v>21149.188000000002</v>
      </c>
      <c r="G7" s="29">
        <f t="shared" si="0"/>
        <v>41529.806450000004</v>
      </c>
      <c r="H7" s="29">
        <f t="shared" si="0"/>
        <v>157898.99650000001</v>
      </c>
      <c r="I7" s="28">
        <f t="shared" si="0"/>
        <v>41583.711419999992</v>
      </c>
      <c r="J7" s="40">
        <f>SUM(J8:J12)</f>
        <v>43456.718999999997</v>
      </c>
      <c r="K7" s="68">
        <f>SUM(K8:K12)</f>
        <v>62841.883999999998</v>
      </c>
      <c r="L7" s="68">
        <f>L8+L9+L10+L11+L12</f>
        <v>193333.011</v>
      </c>
      <c r="M7" s="68">
        <f>M8+M9+M10+M11+M12</f>
        <v>42092</v>
      </c>
      <c r="N7" s="29">
        <f t="shared" si="0"/>
        <v>0</v>
      </c>
      <c r="O7" s="29">
        <f t="shared" ref="O7:Q7" si="1">SUM(O8:O12)</f>
        <v>0</v>
      </c>
      <c r="P7" s="29">
        <f t="shared" si="1"/>
        <v>0</v>
      </c>
      <c r="Q7" s="29">
        <f t="shared" si="1"/>
        <v>0</v>
      </c>
      <c r="R7" s="11" t="s">
        <v>20</v>
      </c>
      <c r="S7" s="14"/>
      <c r="T7" s="48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</row>
    <row r="8" spans="1:54" x14ac:dyDescent="0.25">
      <c r="A8" s="9">
        <v>2</v>
      </c>
      <c r="B8" s="1" t="s">
        <v>30</v>
      </c>
      <c r="C8" s="10"/>
      <c r="D8" s="30">
        <f t="shared" ref="D8:D12" si="2">E8+F8+G8+H8+I8+J8+K8+L8+M8+N8</f>
        <v>323097.07</v>
      </c>
      <c r="E8" s="29">
        <f>E16+E99+E105+E109+E114</f>
        <v>18490.269999999997</v>
      </c>
      <c r="F8" s="29">
        <f>F16+F99+F105+F109+F114</f>
        <v>17681</v>
      </c>
      <c r="G8" s="29">
        <f>G16+G99+G105+G109+G114</f>
        <v>36426.800000000003</v>
      </c>
      <c r="H8" s="29">
        <f>H16+H99+H105+H109+H114+H115</f>
        <v>93470.9</v>
      </c>
      <c r="I8" s="29">
        <v>9086.7999999999993</v>
      </c>
      <c r="J8" s="40">
        <f t="shared" ref="J8:Q8" si="3">J16+J99+J105+J109+J114</f>
        <v>26794.5</v>
      </c>
      <c r="K8" s="29">
        <f t="shared" si="3"/>
        <v>0</v>
      </c>
      <c r="L8" s="68">
        <f>L115+L137</f>
        <v>121146.8</v>
      </c>
      <c r="M8" s="29">
        <f>M125</f>
        <v>0</v>
      </c>
      <c r="N8" s="29">
        <f t="shared" si="3"/>
        <v>0</v>
      </c>
      <c r="O8" s="29">
        <f t="shared" si="3"/>
        <v>0</v>
      </c>
      <c r="P8" s="29">
        <f t="shared" si="3"/>
        <v>0</v>
      </c>
      <c r="Q8" s="29">
        <f t="shared" si="3"/>
        <v>0</v>
      </c>
      <c r="R8" s="11" t="s">
        <v>20</v>
      </c>
      <c r="S8" s="14"/>
      <c r="T8" s="48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</row>
    <row r="9" spans="1:54" x14ac:dyDescent="0.25">
      <c r="A9" s="9">
        <v>3</v>
      </c>
      <c r="B9" s="1" t="s">
        <v>2</v>
      </c>
      <c r="C9" s="10"/>
      <c r="D9" s="30">
        <f t="shared" si="2"/>
        <v>288882.54437000002</v>
      </c>
      <c r="E9" s="29">
        <f>E17+E100+E103+E106+E110+E112+E116</f>
        <v>1609.23</v>
      </c>
      <c r="F9" s="29">
        <f>F17+F100+F103+F106+F110+F112+F116</f>
        <v>3468.1880000000001</v>
      </c>
      <c r="G9" s="29">
        <f>G17+G100+G103+G106+G110+G112+G116</f>
        <v>5103.0064499999999</v>
      </c>
      <c r="H9" s="29">
        <f>62903.5011+524.5954</f>
        <v>63428.0965</v>
      </c>
      <c r="I9" s="28">
        <f>I17+I100+I117+I103+I106+I110+I112+I116++I129</f>
        <v>28647.991419999998</v>
      </c>
      <c r="J9" s="40">
        <f>J42+J43+J103+J129</f>
        <v>16662.219000000001</v>
      </c>
      <c r="K9" s="68">
        <f>K18+K94+K100+K103+K106+K110+K112+K116+K129+K135</f>
        <v>57685.601999999999</v>
      </c>
      <c r="L9" s="68">
        <f>L18+L117+L129+L138</f>
        <v>72186.210999999996</v>
      </c>
      <c r="M9" s="68">
        <f>M126</f>
        <v>40092</v>
      </c>
      <c r="N9" s="29">
        <f t="shared" ref="N9:Q9" si="4">N17+N100+N103+N106+N110+N112+N116</f>
        <v>0</v>
      </c>
      <c r="O9" s="29">
        <f t="shared" si="4"/>
        <v>0</v>
      </c>
      <c r="P9" s="29">
        <f t="shared" si="4"/>
        <v>0</v>
      </c>
      <c r="Q9" s="29">
        <f t="shared" si="4"/>
        <v>0</v>
      </c>
      <c r="R9" s="11" t="s">
        <v>20</v>
      </c>
      <c r="S9" s="14"/>
      <c r="T9" s="66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</row>
    <row r="10" spans="1:54" x14ac:dyDescent="0.25">
      <c r="A10" s="9">
        <v>4</v>
      </c>
      <c r="B10" s="1" t="s">
        <v>1</v>
      </c>
      <c r="C10" s="10"/>
      <c r="D10" s="30">
        <f t="shared" si="2"/>
        <v>600</v>
      </c>
      <c r="E10" s="29"/>
      <c r="F10" s="29"/>
      <c r="G10" s="29"/>
      <c r="H10" s="31"/>
      <c r="I10" s="29">
        <v>600</v>
      </c>
      <c r="J10" s="29"/>
      <c r="K10" s="29"/>
      <c r="L10" s="29"/>
      <c r="M10" s="29"/>
      <c r="N10" s="29"/>
      <c r="O10" s="29"/>
      <c r="P10" s="29"/>
      <c r="Q10" s="29"/>
      <c r="R10" s="11"/>
      <c r="S10" s="14"/>
      <c r="T10" s="66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</row>
    <row r="11" spans="1:54" x14ac:dyDescent="0.25">
      <c r="A11" s="9">
        <v>5</v>
      </c>
      <c r="B11" s="1" t="s">
        <v>72</v>
      </c>
      <c r="C11" s="10"/>
      <c r="D11" s="30">
        <f t="shared" si="2"/>
        <v>5156.2820000000002</v>
      </c>
      <c r="E11" s="29"/>
      <c r="F11" s="29"/>
      <c r="G11" s="29"/>
      <c r="H11" s="31"/>
      <c r="I11" s="29"/>
      <c r="J11" s="29"/>
      <c r="K11" s="68">
        <f>K130</f>
        <v>5156.2820000000002</v>
      </c>
      <c r="L11" s="68">
        <f>L130</f>
        <v>0</v>
      </c>
      <c r="M11" s="29"/>
      <c r="N11" s="29"/>
      <c r="O11" s="29"/>
      <c r="P11" s="29"/>
      <c r="Q11" s="29"/>
      <c r="R11" s="11"/>
      <c r="S11" s="14"/>
      <c r="T11" s="48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</row>
    <row r="12" spans="1:54" x14ac:dyDescent="0.25">
      <c r="A12" s="9">
        <v>6</v>
      </c>
      <c r="B12" s="1" t="s">
        <v>31</v>
      </c>
      <c r="C12" s="10"/>
      <c r="D12" s="30">
        <f t="shared" si="2"/>
        <v>6248.92</v>
      </c>
      <c r="E12" s="29">
        <f>E18+E101+E107+E118</f>
        <v>0</v>
      </c>
      <c r="F12" s="29">
        <f>F18+F101+F107+F118</f>
        <v>0</v>
      </c>
      <c r="G12" s="29">
        <f>G18+G101+G107+G118</f>
        <v>0</v>
      </c>
      <c r="H12" s="29">
        <v>1000</v>
      </c>
      <c r="I12" s="29">
        <v>3248.92</v>
      </c>
      <c r="J12" s="29">
        <f>J101+J107+J118</f>
        <v>0</v>
      </c>
      <c r="K12" s="29">
        <v>0</v>
      </c>
      <c r="L12" s="29"/>
      <c r="M12" s="68">
        <f>M127</f>
        <v>2000</v>
      </c>
      <c r="N12" s="29">
        <f t="shared" ref="N12:Q12" si="5">N18+N101+N107+N118</f>
        <v>0</v>
      </c>
      <c r="O12" s="29">
        <f t="shared" si="5"/>
        <v>0</v>
      </c>
      <c r="P12" s="29">
        <f t="shared" si="5"/>
        <v>0</v>
      </c>
      <c r="Q12" s="29">
        <f t="shared" si="5"/>
        <v>0</v>
      </c>
      <c r="R12" s="11"/>
      <c r="S12" s="14"/>
      <c r="T12" s="48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</row>
    <row r="13" spans="1:54" ht="57" x14ac:dyDescent="0.25">
      <c r="A13" s="18">
        <v>7</v>
      </c>
      <c r="B13" s="19" t="s">
        <v>39</v>
      </c>
      <c r="C13" s="20" t="s">
        <v>29</v>
      </c>
      <c r="D13" s="32">
        <f>D16+D17+D18</f>
        <v>181662.52425999998</v>
      </c>
      <c r="E13" s="32">
        <f>E16+E17+E18</f>
        <v>19909.829999999998</v>
      </c>
      <c r="F13" s="32">
        <f t="shared" ref="F13:Q13" si="6">F16+F17+F18</f>
        <v>18095.419999999998</v>
      </c>
      <c r="G13" s="32">
        <f t="shared" si="6"/>
        <v>37219.574910000003</v>
      </c>
      <c r="H13" s="32">
        <f>H16+H17+H18+H15</f>
        <v>23995.495350000001</v>
      </c>
      <c r="I13" s="32">
        <f>I16+I17+I18+I15</f>
        <v>9649.0619999999999</v>
      </c>
      <c r="J13" s="39">
        <f>J16+J17+J18</f>
        <v>30136.166000000001</v>
      </c>
      <c r="K13" s="34">
        <f>K16+K17+K18</f>
        <v>22867.965</v>
      </c>
      <c r="L13" s="34">
        <f t="shared" si="6"/>
        <v>19789.010999999999</v>
      </c>
      <c r="M13" s="32">
        <f>M16+M17+M18</f>
        <v>0</v>
      </c>
      <c r="N13" s="32">
        <f t="shared" si="6"/>
        <v>0</v>
      </c>
      <c r="O13" s="32">
        <f t="shared" si="6"/>
        <v>0</v>
      </c>
      <c r="P13" s="32">
        <f t="shared" si="6"/>
        <v>0</v>
      </c>
      <c r="Q13" s="32">
        <f t="shared" si="6"/>
        <v>0</v>
      </c>
      <c r="R13" s="21" t="s">
        <v>32</v>
      </c>
      <c r="S13" s="14"/>
      <c r="T13" s="48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</row>
    <row r="14" spans="1:54" x14ac:dyDescent="0.25">
      <c r="A14" s="9">
        <v>8</v>
      </c>
      <c r="B14" s="1" t="s">
        <v>4</v>
      </c>
      <c r="C14" s="10"/>
      <c r="D14" s="28"/>
      <c r="E14" s="28"/>
      <c r="F14" s="28"/>
      <c r="G14" s="28"/>
      <c r="H14" s="28"/>
      <c r="I14" s="28"/>
      <c r="J14" s="40"/>
      <c r="K14" s="29"/>
      <c r="L14" s="29"/>
      <c r="M14" s="28"/>
      <c r="N14" s="28"/>
      <c r="O14" s="28"/>
      <c r="P14" s="28"/>
      <c r="Q14" s="28"/>
      <c r="R14" s="11"/>
      <c r="S14" s="14"/>
      <c r="T14" s="48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x14ac:dyDescent="0.25">
      <c r="A15" s="9">
        <v>9</v>
      </c>
      <c r="B15" s="1" t="s">
        <v>62</v>
      </c>
      <c r="C15" s="10"/>
      <c r="D15" s="28"/>
      <c r="E15" s="28"/>
      <c r="F15" s="28"/>
      <c r="G15" s="28"/>
      <c r="H15" s="28"/>
      <c r="I15" s="28"/>
      <c r="J15" s="40"/>
      <c r="K15" s="29"/>
      <c r="L15" s="29"/>
      <c r="M15" s="28"/>
      <c r="N15" s="28"/>
      <c r="O15" s="28"/>
      <c r="P15" s="28"/>
      <c r="Q15" s="28"/>
      <c r="R15" s="11"/>
      <c r="S15" s="14"/>
      <c r="T15" s="48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15" customHeight="1" x14ac:dyDescent="0.25">
      <c r="A16" s="9">
        <v>10</v>
      </c>
      <c r="B16" s="1" t="s">
        <v>30</v>
      </c>
      <c r="C16" s="10"/>
      <c r="D16" s="28">
        <f>SUM(E16:N16)</f>
        <v>131760.59999999998</v>
      </c>
      <c r="E16" s="28">
        <f t="shared" ref="E16:I16" si="7">E20+E24+E32+E37+E46+E55+E59+E63+E67+E71+E75</f>
        <v>18300.599999999999</v>
      </c>
      <c r="F16" s="28">
        <f>F20+F24+F32+F37+F46+F55+F59+F63+F67+F71+F75</f>
        <v>17681</v>
      </c>
      <c r="G16" s="28">
        <f t="shared" si="7"/>
        <v>36426.800000000003</v>
      </c>
      <c r="H16" s="28">
        <f t="shared" si="7"/>
        <v>23470.9</v>
      </c>
      <c r="I16" s="28">
        <f t="shared" si="7"/>
        <v>9086.7999999999993</v>
      </c>
      <c r="J16" s="40">
        <f>J20+J24+J32+J37+J46+J55+J59+J63+J67+J71+J75+J41</f>
        <v>26794.5</v>
      </c>
      <c r="K16" s="29">
        <f>K20+K24+K32+K37+K41+K46+K55+K59+K63++K67+K71+K75+K81+K85+K89</f>
        <v>0</v>
      </c>
      <c r="L16" s="29">
        <f t="shared" ref="L16:Q16" si="8">L20+L24+L32+L37+L41+L46+L55+L59+L63++L67+L71+L75+L81+L85+L89</f>
        <v>0</v>
      </c>
      <c r="M16" s="28">
        <f t="shared" si="8"/>
        <v>0</v>
      </c>
      <c r="N16" s="28">
        <f t="shared" si="8"/>
        <v>0</v>
      </c>
      <c r="O16" s="28">
        <f t="shared" si="8"/>
        <v>0</v>
      </c>
      <c r="P16" s="28">
        <f t="shared" si="8"/>
        <v>0</v>
      </c>
      <c r="Q16" s="28">
        <f t="shared" si="8"/>
        <v>0</v>
      </c>
      <c r="R16" s="11"/>
      <c r="S16" s="14"/>
      <c r="T16" s="48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15" customHeight="1" x14ac:dyDescent="0.25">
      <c r="A17" s="9">
        <v>11</v>
      </c>
      <c r="B17" s="1" t="s">
        <v>64</v>
      </c>
      <c r="C17" s="10"/>
      <c r="D17" s="33">
        <f>SUM(E17:N17)</f>
        <v>4524.03226</v>
      </c>
      <c r="E17" s="28">
        <f>E21+E22+E25+E33+E38+E47+E56+E60+E64+E68+E72+E76+E79</f>
        <v>1609.23</v>
      </c>
      <c r="F17" s="28">
        <f t="shared" ref="F17:H17" si="9">F21+F22+F25+F33+F38+F47+F56+F60+F64+F68+F72+F76+F79</f>
        <v>414.41999999999996</v>
      </c>
      <c r="G17" s="28">
        <f t="shared" si="9"/>
        <v>792.77491000000009</v>
      </c>
      <c r="H17" s="28">
        <f t="shared" si="9"/>
        <v>524.59535000000005</v>
      </c>
      <c r="I17" s="29">
        <f>I21+I22+I25+I33+I38+I47+I56+I60+I64+I68+I72+I76+I79+I39</f>
        <v>562.26200000000006</v>
      </c>
      <c r="J17" s="40">
        <f>J21+J22+J25+J33+J38+J47+J56+J60+J64+J68+J72+J76+J79+J42</f>
        <v>620.75</v>
      </c>
      <c r="K17" s="29">
        <f>0</f>
        <v>0</v>
      </c>
      <c r="L17" s="29">
        <f>L21+L22+L25++L33+L39+L38+L42+L43+L47+L56+L60+L64+L68+L72+L76+L79+L82+L86+L90</f>
        <v>0</v>
      </c>
      <c r="M17" s="28">
        <f t="shared" ref="M17:Q17" si="10">M21+M22+M25++M33+M39+M38+M42+M43+M47+M56+M60+M64+M68+M72+M76+M79+M82+M86+M90</f>
        <v>0</v>
      </c>
      <c r="N17" s="28">
        <f t="shared" si="10"/>
        <v>0</v>
      </c>
      <c r="O17" s="28">
        <f t="shared" si="10"/>
        <v>0</v>
      </c>
      <c r="P17" s="28">
        <f t="shared" si="10"/>
        <v>0</v>
      </c>
      <c r="Q17" s="28">
        <f t="shared" si="10"/>
        <v>0</v>
      </c>
      <c r="R17" s="11"/>
      <c r="S17" s="14"/>
      <c r="T17" s="48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x14ac:dyDescent="0.25">
      <c r="A18" s="9">
        <v>12</v>
      </c>
      <c r="B18" s="1" t="s">
        <v>2</v>
      </c>
      <c r="C18" s="10"/>
      <c r="D18" s="28">
        <f>SUM(E18:N18)</f>
        <v>45377.892</v>
      </c>
      <c r="E18" s="28">
        <f>E30+E34+E43+E48+E57+E61+E65+E69+E73+E77</f>
        <v>0</v>
      </c>
      <c r="F18" s="28">
        <f t="shared" ref="F18:J18" si="11">F30+F34+F43+F48+F57+F61+F65+F69+F73+F77</f>
        <v>0</v>
      </c>
      <c r="G18" s="28">
        <f t="shared" si="11"/>
        <v>0</v>
      </c>
      <c r="H18" s="28">
        <f t="shared" si="11"/>
        <v>0</v>
      </c>
      <c r="I18" s="28">
        <f t="shared" si="11"/>
        <v>0</v>
      </c>
      <c r="J18" s="40">
        <f t="shared" si="11"/>
        <v>2720.9160000000002</v>
      </c>
      <c r="K18" s="29">
        <f>K21+K22+K25++K33+K39+K38+K42+K43+K47+K56+K60+K64+K68+K72+K76+K79+K82+K86+K90</f>
        <v>22867.965</v>
      </c>
      <c r="L18" s="29">
        <f>L30+L34+L52+L57+L61+L65+L69+L73+L77+L83+L87+L97+L91</f>
        <v>19789.010999999999</v>
      </c>
      <c r="M18" s="28">
        <f t="shared" ref="M18:Q18" si="12">M30+M34++M57+M61+M65+M69+M73+M77+M83+M87+M91</f>
        <v>0</v>
      </c>
      <c r="N18" s="28">
        <f t="shared" si="12"/>
        <v>0</v>
      </c>
      <c r="O18" s="28">
        <f t="shared" si="12"/>
        <v>0</v>
      </c>
      <c r="P18" s="28">
        <f t="shared" si="12"/>
        <v>0</v>
      </c>
      <c r="Q18" s="28">
        <f t="shared" si="12"/>
        <v>0</v>
      </c>
      <c r="R18" s="11"/>
      <c r="S18" s="14"/>
      <c r="T18" s="48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99.75" x14ac:dyDescent="0.25">
      <c r="A19" s="9">
        <v>13</v>
      </c>
      <c r="B19" s="1" t="s">
        <v>54</v>
      </c>
      <c r="C19" s="10"/>
      <c r="D19" s="28">
        <f t="shared" ref="D19:K19" si="13">D20+D21+D22</f>
        <v>18761.309999999998</v>
      </c>
      <c r="E19" s="28">
        <f t="shared" si="13"/>
        <v>18761.309999999998</v>
      </c>
      <c r="F19" s="28">
        <f t="shared" si="13"/>
        <v>0</v>
      </c>
      <c r="G19" s="28">
        <f t="shared" si="13"/>
        <v>0</v>
      </c>
      <c r="H19" s="28">
        <f t="shared" si="13"/>
        <v>0</v>
      </c>
      <c r="I19" s="28">
        <f t="shared" si="13"/>
        <v>0</v>
      </c>
      <c r="J19" s="28">
        <f t="shared" si="13"/>
        <v>0</v>
      </c>
      <c r="K19" s="29">
        <f t="shared" si="13"/>
        <v>0</v>
      </c>
      <c r="L19" s="29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11" t="s">
        <v>32</v>
      </c>
      <c r="S19" s="14"/>
      <c r="T19" s="48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x14ac:dyDescent="0.25">
      <c r="A20" s="9">
        <v>14</v>
      </c>
      <c r="B20" s="1" t="s">
        <v>30</v>
      </c>
      <c r="C20" s="10"/>
      <c r="D20" s="28">
        <f>SUM(E20:N20)</f>
        <v>18300.599999999999</v>
      </c>
      <c r="E20" s="28">
        <v>18300.599999999999</v>
      </c>
      <c r="F20" s="28"/>
      <c r="G20" s="28"/>
      <c r="H20" s="28"/>
      <c r="I20" s="28"/>
      <c r="J20" s="28"/>
      <c r="K20" s="29"/>
      <c r="L20" s="29"/>
      <c r="M20" s="28"/>
      <c r="N20" s="28"/>
      <c r="O20" s="28"/>
      <c r="P20" s="28"/>
      <c r="Q20" s="28"/>
      <c r="R20" s="11"/>
      <c r="S20" s="14"/>
      <c r="T20" s="48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28.5" x14ac:dyDescent="0.25">
      <c r="A21" s="9">
        <v>15</v>
      </c>
      <c r="B21" s="1" t="s">
        <v>23</v>
      </c>
      <c r="C21" s="10"/>
      <c r="D21" s="28">
        <f>SUM(E21:N21)</f>
        <v>363.18</v>
      </c>
      <c r="E21" s="28">
        <v>363.18</v>
      </c>
      <c r="F21" s="28"/>
      <c r="G21" s="28"/>
      <c r="H21" s="28"/>
      <c r="I21" s="28"/>
      <c r="J21" s="28"/>
      <c r="K21" s="29"/>
      <c r="L21" s="29"/>
      <c r="M21" s="28"/>
      <c r="N21" s="28"/>
      <c r="O21" s="28"/>
      <c r="P21" s="28"/>
      <c r="Q21" s="28"/>
      <c r="R21" s="11"/>
      <c r="S21" s="14"/>
      <c r="T21" s="48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28.5" x14ac:dyDescent="0.25">
      <c r="A22" s="9">
        <v>16</v>
      </c>
      <c r="B22" s="1" t="s">
        <v>22</v>
      </c>
      <c r="C22" s="10"/>
      <c r="D22" s="28">
        <f>SUM(E22:N22)</f>
        <v>97.53</v>
      </c>
      <c r="E22" s="28">
        <v>97.53</v>
      </c>
      <c r="F22" s="28"/>
      <c r="G22" s="28"/>
      <c r="H22" s="28"/>
      <c r="I22" s="28"/>
      <c r="J22" s="28"/>
      <c r="K22" s="29"/>
      <c r="L22" s="29"/>
      <c r="M22" s="28"/>
      <c r="N22" s="28"/>
      <c r="O22" s="28"/>
      <c r="P22" s="28"/>
      <c r="Q22" s="28"/>
      <c r="R22" s="11"/>
      <c r="S22" s="14"/>
      <c r="T22" s="48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99.75" x14ac:dyDescent="0.25">
      <c r="A23" s="9">
        <v>17</v>
      </c>
      <c r="B23" s="1" t="s">
        <v>40</v>
      </c>
      <c r="C23" s="10"/>
      <c r="D23" s="33">
        <f>F23+G23+H23</f>
        <v>68251.320210000005</v>
      </c>
      <c r="E23" s="28">
        <f>E24+E25</f>
        <v>0</v>
      </c>
      <c r="F23" s="28">
        <f>F24+F25</f>
        <v>18095.419999999998</v>
      </c>
      <c r="G23" s="33">
        <f>G25+G24</f>
        <v>37219.574910000003</v>
      </c>
      <c r="H23" s="31">
        <f>H24+H25+H26+H27+H28+H29+H30</f>
        <v>12936.325299999999</v>
      </c>
      <c r="I23" s="28">
        <f t="shared" ref="I23:K23" si="14">I24+I25</f>
        <v>0</v>
      </c>
      <c r="J23" s="28">
        <f t="shared" si="14"/>
        <v>0</v>
      </c>
      <c r="K23" s="29">
        <f t="shared" si="14"/>
        <v>0</v>
      </c>
      <c r="L23" s="29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11" t="s">
        <v>32</v>
      </c>
      <c r="S23" s="14"/>
      <c r="T23" s="49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x14ac:dyDescent="0.25">
      <c r="A24" s="9">
        <v>18</v>
      </c>
      <c r="B24" s="1" t="s">
        <v>30</v>
      </c>
      <c r="C24" s="10"/>
      <c r="D24" s="28">
        <f t="shared" ref="D24:D30" si="15">SUM(E24:N24)</f>
        <v>66449.2</v>
      </c>
      <c r="E24" s="28"/>
      <c r="F24" s="28">
        <v>17681</v>
      </c>
      <c r="G24" s="28">
        <f>9894.2+26532.6</f>
        <v>36426.800000000003</v>
      </c>
      <c r="H24" s="28">
        <v>12341.4</v>
      </c>
      <c r="I24" s="28"/>
      <c r="J24" s="28"/>
      <c r="K24" s="29"/>
      <c r="L24" s="29"/>
      <c r="M24" s="28"/>
      <c r="N24" s="28"/>
      <c r="O24" s="28"/>
      <c r="P24" s="28"/>
      <c r="Q24" s="28"/>
      <c r="R24" s="11"/>
      <c r="S24" s="14"/>
      <c r="T24" s="48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x14ac:dyDescent="0.25">
      <c r="A25" s="9">
        <v>19</v>
      </c>
      <c r="B25" s="1" t="s">
        <v>35</v>
      </c>
      <c r="C25" s="10"/>
      <c r="D25" s="33">
        <f t="shared" si="15"/>
        <v>1504.6575600000001</v>
      </c>
      <c r="E25" s="28"/>
      <c r="F25" s="28">
        <f>F26+F27+F28+F29</f>
        <v>414.41999999999996</v>
      </c>
      <c r="G25" s="33">
        <f>G26+G27</f>
        <v>792.77491000000009</v>
      </c>
      <c r="H25" s="31">
        <f>H26+H27</f>
        <v>297.46265</v>
      </c>
      <c r="I25" s="28"/>
      <c r="J25" s="28"/>
      <c r="K25" s="29"/>
      <c r="L25" s="29"/>
      <c r="M25" s="28"/>
      <c r="N25" s="28"/>
      <c r="O25" s="28"/>
      <c r="P25" s="28"/>
      <c r="Q25" s="28"/>
      <c r="R25" s="11"/>
      <c r="S25" s="14"/>
      <c r="T25" s="49"/>
      <c r="U25" s="12"/>
      <c r="V25" s="12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x14ac:dyDescent="0.25">
      <c r="A26" s="9">
        <v>20</v>
      </c>
      <c r="B26" s="1" t="s">
        <v>5</v>
      </c>
      <c r="C26" s="10"/>
      <c r="D26" s="28">
        <f t="shared" si="15"/>
        <v>1173.9651000000001</v>
      </c>
      <c r="E26" s="28"/>
      <c r="F26" s="28">
        <v>178.6</v>
      </c>
      <c r="G26" s="29">
        <v>743.41245000000004</v>
      </c>
      <c r="H26" s="31">
        <v>251.95265000000001</v>
      </c>
      <c r="I26" s="28"/>
      <c r="J26" s="28"/>
      <c r="K26" s="29"/>
      <c r="L26" s="29"/>
      <c r="M26" s="28"/>
      <c r="N26" s="28"/>
      <c r="O26" s="28"/>
      <c r="P26" s="28"/>
      <c r="Q26" s="28"/>
      <c r="R26" s="11"/>
      <c r="S26" s="14"/>
      <c r="T26" s="49"/>
      <c r="U26" s="14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x14ac:dyDescent="0.25">
      <c r="A27" s="9">
        <v>21</v>
      </c>
      <c r="B27" s="1" t="s">
        <v>6</v>
      </c>
      <c r="C27" s="10"/>
      <c r="D27" s="28">
        <f t="shared" si="15"/>
        <v>130.69245999999998</v>
      </c>
      <c r="E27" s="28"/>
      <c r="F27" s="28">
        <v>35.82</v>
      </c>
      <c r="G27" s="33">
        <v>49.362459999999999</v>
      </c>
      <c r="H27" s="28">
        <v>45.51</v>
      </c>
      <c r="I27" s="28"/>
      <c r="J27" s="28"/>
      <c r="K27" s="29"/>
      <c r="L27" s="29"/>
      <c r="M27" s="28"/>
      <c r="N27" s="28"/>
      <c r="O27" s="28"/>
      <c r="P27" s="28"/>
      <c r="Q27" s="28"/>
      <c r="R27" s="11"/>
      <c r="S27" s="14"/>
      <c r="T27" s="48"/>
      <c r="U27" s="12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x14ac:dyDescent="0.25">
      <c r="A28" s="9">
        <v>22</v>
      </c>
      <c r="B28" s="15" t="s">
        <v>33</v>
      </c>
      <c r="C28" s="10"/>
      <c r="D28" s="28">
        <f t="shared" si="15"/>
        <v>100</v>
      </c>
      <c r="E28" s="28"/>
      <c r="F28" s="28">
        <v>100</v>
      </c>
      <c r="G28" s="28">
        <v>0</v>
      </c>
      <c r="H28" s="28">
        <v>0</v>
      </c>
      <c r="I28" s="28"/>
      <c r="J28" s="28"/>
      <c r="K28" s="29"/>
      <c r="L28" s="29"/>
      <c r="M28" s="28"/>
      <c r="N28" s="28"/>
      <c r="O28" s="28"/>
      <c r="P28" s="28"/>
      <c r="Q28" s="28"/>
      <c r="R28" s="11"/>
      <c r="S28" s="14"/>
      <c r="T28" s="48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x14ac:dyDescent="0.25">
      <c r="A29" s="9">
        <v>23</v>
      </c>
      <c r="B29" s="15" t="s">
        <v>34</v>
      </c>
      <c r="C29" s="10"/>
      <c r="D29" s="28">
        <f t="shared" si="15"/>
        <v>100</v>
      </c>
      <c r="E29" s="28"/>
      <c r="F29" s="28">
        <v>100</v>
      </c>
      <c r="G29" s="28">
        <v>0</v>
      </c>
      <c r="H29" s="28">
        <v>0</v>
      </c>
      <c r="I29" s="28"/>
      <c r="J29" s="28"/>
      <c r="K29" s="29"/>
      <c r="L29" s="29"/>
      <c r="M29" s="28"/>
      <c r="N29" s="28"/>
      <c r="O29" s="28"/>
      <c r="P29" s="28"/>
      <c r="Q29" s="28"/>
      <c r="R29" s="11"/>
      <c r="S29" s="14"/>
      <c r="T29" s="48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x14ac:dyDescent="0.25">
      <c r="A30" s="9">
        <v>24</v>
      </c>
      <c r="B30" s="15" t="s">
        <v>31</v>
      </c>
      <c r="C30" s="10"/>
      <c r="D30" s="28">
        <f t="shared" si="15"/>
        <v>0</v>
      </c>
      <c r="E30" s="28"/>
      <c r="F30" s="28">
        <v>0</v>
      </c>
      <c r="G30" s="28">
        <v>0</v>
      </c>
      <c r="H30" s="28">
        <v>0</v>
      </c>
      <c r="I30" s="28"/>
      <c r="J30" s="28"/>
      <c r="K30" s="29"/>
      <c r="L30" s="29"/>
      <c r="M30" s="28"/>
      <c r="N30" s="28"/>
      <c r="O30" s="28"/>
      <c r="P30" s="28"/>
      <c r="Q30" s="28"/>
      <c r="R30" s="11"/>
      <c r="S30" s="14"/>
      <c r="T30" s="48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</row>
    <row r="31" spans="1:54" ht="57" x14ac:dyDescent="0.25">
      <c r="A31" s="9">
        <v>25</v>
      </c>
      <c r="B31" s="1" t="s">
        <v>41</v>
      </c>
      <c r="C31" s="10"/>
      <c r="D31" s="28">
        <f>D32+D33+D34</f>
        <v>0</v>
      </c>
      <c r="E31" s="28">
        <f t="shared" ref="E31:K31" si="16">E32+E33+E34</f>
        <v>0</v>
      </c>
      <c r="F31" s="28">
        <f t="shared" si="16"/>
        <v>0</v>
      </c>
      <c r="G31" s="28">
        <f t="shared" si="16"/>
        <v>0</v>
      </c>
      <c r="H31" s="28">
        <f t="shared" si="16"/>
        <v>0</v>
      </c>
      <c r="I31" s="28">
        <f t="shared" si="16"/>
        <v>0</v>
      </c>
      <c r="J31" s="28">
        <f>J32+J33+J34</f>
        <v>0</v>
      </c>
      <c r="K31" s="29">
        <f t="shared" si="16"/>
        <v>0</v>
      </c>
      <c r="L31" s="29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11" t="s">
        <v>32</v>
      </c>
      <c r="S31" s="14"/>
      <c r="T31" s="48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</row>
    <row r="32" spans="1:54" x14ac:dyDescent="0.25">
      <c r="A32" s="9">
        <v>26</v>
      </c>
      <c r="B32" s="1" t="s">
        <v>1</v>
      </c>
      <c r="C32" s="10"/>
      <c r="D32" s="28">
        <f>E32+F32+G32+H32+I32+J32+K32</f>
        <v>0</v>
      </c>
      <c r="E32" s="28"/>
      <c r="F32" s="28"/>
      <c r="G32" s="28"/>
      <c r="H32" s="28"/>
      <c r="I32" s="28"/>
      <c r="J32" s="28"/>
      <c r="K32" s="29">
        <v>0</v>
      </c>
      <c r="L32" s="29"/>
      <c r="M32" s="28"/>
      <c r="N32" s="28"/>
      <c r="O32" s="28"/>
      <c r="P32" s="28"/>
      <c r="Q32" s="28"/>
      <c r="R32" s="11"/>
      <c r="S32" s="14"/>
      <c r="T32" s="48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</row>
    <row r="33" spans="1:54" x14ac:dyDescent="0.25">
      <c r="A33" s="9">
        <v>27</v>
      </c>
      <c r="B33" s="1" t="s">
        <v>2</v>
      </c>
      <c r="C33" s="10"/>
      <c r="D33" s="28">
        <f>SUM(E33:N33)</f>
        <v>0</v>
      </c>
      <c r="E33" s="28"/>
      <c r="F33" s="28"/>
      <c r="G33" s="28"/>
      <c r="H33" s="28"/>
      <c r="I33" s="28"/>
      <c r="J33" s="28"/>
      <c r="K33" s="29"/>
      <c r="L33" s="29"/>
      <c r="M33" s="28"/>
      <c r="N33" s="28"/>
      <c r="O33" s="28"/>
      <c r="P33" s="28"/>
      <c r="Q33" s="28"/>
      <c r="R33" s="11"/>
      <c r="S33" s="14"/>
      <c r="T33" s="48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</row>
    <row r="34" spans="1:54" x14ac:dyDescent="0.25">
      <c r="A34" s="9">
        <v>28</v>
      </c>
      <c r="B34" s="1" t="s">
        <v>3</v>
      </c>
      <c r="C34" s="10"/>
      <c r="D34" s="28">
        <f>E34+F34+G34+H34+I34+J34+K34</f>
        <v>0</v>
      </c>
      <c r="E34" s="28"/>
      <c r="F34" s="28"/>
      <c r="G34" s="28"/>
      <c r="H34" s="28"/>
      <c r="I34" s="28"/>
      <c r="J34" s="28"/>
      <c r="K34" s="29">
        <v>0</v>
      </c>
      <c r="L34" s="29"/>
      <c r="M34" s="28"/>
      <c r="N34" s="28"/>
      <c r="O34" s="28"/>
      <c r="P34" s="28"/>
      <c r="Q34" s="28"/>
      <c r="R34" s="11"/>
      <c r="S34" s="14"/>
      <c r="T34" s="48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</row>
    <row r="35" spans="1:54" ht="104.25" customHeight="1" x14ac:dyDescent="0.25">
      <c r="A35" s="9">
        <v>29</v>
      </c>
      <c r="B35" s="1" t="s">
        <v>36</v>
      </c>
      <c r="C35" s="10"/>
      <c r="D35" s="28">
        <f>D37+D38+D41+D42</f>
        <v>47970.582699999999</v>
      </c>
      <c r="E35" s="28">
        <f t="shared" ref="E35:G35" si="17">E37+E38+E43</f>
        <v>0</v>
      </c>
      <c r="F35" s="28">
        <f t="shared" si="17"/>
        <v>0</v>
      </c>
      <c r="G35" s="28">
        <f t="shared" si="17"/>
        <v>0</v>
      </c>
      <c r="H35" s="28">
        <f>SUM(H37:H43)</f>
        <v>11356.6327</v>
      </c>
      <c r="I35" s="29">
        <f t="shared" ref="I35:Q35" si="18">SUM(I37:I43)</f>
        <v>9649.0619999999981</v>
      </c>
      <c r="J35" s="40">
        <f t="shared" si="18"/>
        <v>30136.166000000001</v>
      </c>
      <c r="K35" s="29">
        <f t="shared" si="18"/>
        <v>0</v>
      </c>
      <c r="L35" s="29">
        <f t="shared" si="18"/>
        <v>0</v>
      </c>
      <c r="M35" s="28">
        <f t="shared" si="18"/>
        <v>0</v>
      </c>
      <c r="N35" s="28">
        <f t="shared" si="18"/>
        <v>0</v>
      </c>
      <c r="O35" s="28">
        <f t="shared" si="18"/>
        <v>0</v>
      </c>
      <c r="P35" s="28">
        <f t="shared" si="18"/>
        <v>0</v>
      </c>
      <c r="Q35" s="28">
        <f t="shared" si="18"/>
        <v>0</v>
      </c>
      <c r="R35" s="11" t="s">
        <v>32</v>
      </c>
      <c r="S35" s="14"/>
      <c r="T35" s="48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</row>
    <row r="36" spans="1:54" ht="19.5" customHeight="1" x14ac:dyDescent="0.25">
      <c r="A36" s="9">
        <v>30</v>
      </c>
      <c r="B36" s="1" t="s">
        <v>66</v>
      </c>
      <c r="C36" s="10"/>
      <c r="D36" s="28"/>
      <c r="E36" s="28"/>
      <c r="F36" s="28"/>
      <c r="G36" s="28"/>
      <c r="H36" s="28"/>
      <c r="I36" s="29"/>
      <c r="J36" s="40"/>
      <c r="K36" s="29"/>
      <c r="L36" s="29"/>
      <c r="M36" s="28"/>
      <c r="N36" s="28"/>
      <c r="O36" s="28"/>
      <c r="P36" s="28"/>
      <c r="Q36" s="28"/>
      <c r="R36" s="11"/>
      <c r="S36" s="14"/>
      <c r="T36" s="48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</row>
    <row r="37" spans="1:54" x14ac:dyDescent="0.25">
      <c r="A37" s="9">
        <v>31</v>
      </c>
      <c r="B37" s="1" t="s">
        <v>30</v>
      </c>
      <c r="C37" s="10"/>
      <c r="D37" s="28">
        <f>SUM(E37:N37)</f>
        <v>20216.3</v>
      </c>
      <c r="E37" s="28"/>
      <c r="F37" s="28"/>
      <c r="G37" s="28"/>
      <c r="H37" s="28">
        <v>11129.5</v>
      </c>
      <c r="I37" s="28">
        <v>9086.7999999999993</v>
      </c>
      <c r="J37" s="40"/>
      <c r="K37" s="29"/>
      <c r="L37" s="29"/>
      <c r="M37" s="28"/>
      <c r="N37" s="28"/>
      <c r="O37" s="28"/>
      <c r="P37" s="28"/>
      <c r="Q37" s="28"/>
      <c r="R37" s="11"/>
      <c r="S37" s="14"/>
      <c r="T37" s="48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</row>
    <row r="38" spans="1:54" ht="18" customHeight="1" x14ac:dyDescent="0.25">
      <c r="A38" s="9">
        <v>32</v>
      </c>
      <c r="B38" s="1" t="s">
        <v>64</v>
      </c>
      <c r="C38" s="10"/>
      <c r="D38" s="28">
        <f>SUM(E38:N38)</f>
        <v>339.03269999999998</v>
      </c>
      <c r="E38" s="28"/>
      <c r="F38" s="28"/>
      <c r="G38" s="28"/>
      <c r="H38" s="31">
        <f>227.1327</f>
        <v>227.1327</v>
      </c>
      <c r="I38" s="29">
        <v>111.9</v>
      </c>
      <c r="J38" s="40"/>
      <c r="K38" s="29"/>
      <c r="L38" s="29"/>
      <c r="M38" s="28"/>
      <c r="N38" s="28"/>
      <c r="O38" s="28"/>
      <c r="P38" s="28"/>
      <c r="Q38" s="28"/>
      <c r="R38" s="11"/>
      <c r="S38" s="14"/>
      <c r="T38" s="48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</row>
    <row r="39" spans="1:54" x14ac:dyDescent="0.25">
      <c r="A39" s="9">
        <v>33</v>
      </c>
      <c r="B39" s="1" t="s">
        <v>63</v>
      </c>
      <c r="C39" s="10"/>
      <c r="D39" s="28"/>
      <c r="E39" s="28"/>
      <c r="F39" s="28"/>
      <c r="G39" s="28"/>
      <c r="H39" s="28">
        <v>0</v>
      </c>
      <c r="I39" s="29">
        <v>450.36200000000002</v>
      </c>
      <c r="J39" s="40"/>
      <c r="K39" s="29"/>
      <c r="L39" s="29"/>
      <c r="M39" s="28"/>
      <c r="N39" s="28"/>
      <c r="O39" s="28"/>
      <c r="P39" s="28"/>
      <c r="Q39" s="28"/>
      <c r="R39" s="11"/>
      <c r="S39" s="14"/>
      <c r="T39" s="48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</row>
    <row r="40" spans="1:54" x14ac:dyDescent="0.25">
      <c r="A40" s="9">
        <v>34</v>
      </c>
      <c r="B40" s="1" t="s">
        <v>67</v>
      </c>
      <c r="C40" s="10"/>
      <c r="D40" s="28"/>
      <c r="E40" s="28"/>
      <c r="F40" s="28"/>
      <c r="G40" s="28"/>
      <c r="H40" s="28"/>
      <c r="I40" s="29"/>
      <c r="J40" s="40"/>
      <c r="K40" s="29"/>
      <c r="L40" s="29"/>
      <c r="M40" s="28"/>
      <c r="N40" s="28"/>
      <c r="O40" s="28"/>
      <c r="P40" s="28"/>
      <c r="Q40" s="28"/>
      <c r="R40" s="11"/>
      <c r="S40" s="14"/>
      <c r="T40" s="48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</row>
    <row r="41" spans="1:54" x14ac:dyDescent="0.25">
      <c r="A41" s="9">
        <v>35</v>
      </c>
      <c r="B41" s="1" t="s">
        <v>30</v>
      </c>
      <c r="C41" s="10"/>
      <c r="D41" s="28">
        <f>J41</f>
        <v>26794.5</v>
      </c>
      <c r="E41" s="28"/>
      <c r="F41" s="28"/>
      <c r="G41" s="28"/>
      <c r="H41" s="28"/>
      <c r="I41" s="29"/>
      <c r="J41" s="40">
        <v>26794.5</v>
      </c>
      <c r="K41" s="29"/>
      <c r="L41" s="29"/>
      <c r="M41" s="28"/>
      <c r="N41" s="28"/>
      <c r="O41" s="28"/>
      <c r="P41" s="28"/>
      <c r="Q41" s="28"/>
      <c r="R41" s="11"/>
      <c r="S41" s="14"/>
      <c r="T41" s="48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</row>
    <row r="42" spans="1:54" ht="15" customHeight="1" x14ac:dyDescent="0.25">
      <c r="A42" s="9">
        <v>36</v>
      </c>
      <c r="B42" s="1" t="s">
        <v>64</v>
      </c>
      <c r="C42" s="10"/>
      <c r="D42" s="28">
        <f>J42</f>
        <v>620.75</v>
      </c>
      <c r="E42" s="28"/>
      <c r="F42" s="28"/>
      <c r="G42" s="28"/>
      <c r="H42" s="28"/>
      <c r="I42" s="29"/>
      <c r="J42" s="40">
        <v>620.75</v>
      </c>
      <c r="K42" s="29"/>
      <c r="L42" s="29"/>
      <c r="M42" s="28"/>
      <c r="N42" s="28"/>
      <c r="O42" s="28"/>
      <c r="P42" s="28"/>
      <c r="Q42" s="28"/>
      <c r="R42" s="11"/>
      <c r="S42" s="14"/>
      <c r="T42" s="48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</row>
    <row r="43" spans="1:54" x14ac:dyDescent="0.25">
      <c r="A43" s="9">
        <v>37</v>
      </c>
      <c r="B43" s="1" t="s">
        <v>63</v>
      </c>
      <c r="C43" s="10"/>
      <c r="D43" s="28">
        <f>SUM(E43:N43)</f>
        <v>2720.9160000000002</v>
      </c>
      <c r="E43" s="28"/>
      <c r="F43" s="28"/>
      <c r="G43" s="28"/>
      <c r="H43" s="28"/>
      <c r="I43" s="28"/>
      <c r="J43" s="33">
        <v>2720.9160000000002</v>
      </c>
      <c r="K43" s="29"/>
      <c r="L43" s="29"/>
      <c r="M43" s="28"/>
      <c r="N43" s="28"/>
      <c r="O43" s="28"/>
      <c r="P43" s="28"/>
      <c r="Q43" s="28"/>
      <c r="R43" s="11"/>
      <c r="S43" s="14"/>
      <c r="T43" s="48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</row>
    <row r="44" spans="1:54" ht="71.25" x14ac:dyDescent="0.25">
      <c r="A44" s="9">
        <v>38</v>
      </c>
      <c r="B44" s="1" t="s">
        <v>58</v>
      </c>
      <c r="C44" s="10"/>
      <c r="D44" s="28">
        <f>D46+D47+D48</f>
        <v>22867.965</v>
      </c>
      <c r="E44" s="28">
        <f t="shared" ref="E44" si="19">SUM(E46:E48)</f>
        <v>0</v>
      </c>
      <c r="F44" s="28">
        <f t="shared" ref="F44:I44" si="20">SUM(F46:F48)</f>
        <v>0</v>
      </c>
      <c r="G44" s="28">
        <f t="shared" si="20"/>
        <v>0</v>
      </c>
      <c r="H44" s="28">
        <f t="shared" si="20"/>
        <v>0</v>
      </c>
      <c r="I44" s="28">
        <f t="shared" si="20"/>
        <v>0</v>
      </c>
      <c r="J44" s="28">
        <f>J48+J47+J46</f>
        <v>0</v>
      </c>
      <c r="K44" s="29">
        <f t="shared" ref="K44" si="21">SUM(K46:K48)</f>
        <v>22867.965</v>
      </c>
      <c r="L44" s="29">
        <f>SUM(L46:L53)</f>
        <v>19789.010999999999</v>
      </c>
      <c r="M44" s="28">
        <f t="shared" ref="M44:Q44" si="22">SUM(M46:M48)</f>
        <v>0</v>
      </c>
      <c r="N44" s="28">
        <f t="shared" si="22"/>
        <v>0</v>
      </c>
      <c r="O44" s="28">
        <f t="shared" si="22"/>
        <v>0</v>
      </c>
      <c r="P44" s="28">
        <f t="shared" si="22"/>
        <v>0</v>
      </c>
      <c r="Q44" s="28">
        <f t="shared" si="22"/>
        <v>0</v>
      </c>
      <c r="R44" s="11" t="s">
        <v>32</v>
      </c>
      <c r="S44" s="14"/>
      <c r="T44" s="48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</row>
    <row r="45" spans="1:54" x14ac:dyDescent="0.25">
      <c r="A45" s="9">
        <v>39</v>
      </c>
      <c r="B45" s="1" t="s">
        <v>66</v>
      </c>
      <c r="C45" s="10"/>
      <c r="D45" s="28"/>
      <c r="E45" s="28"/>
      <c r="F45" s="28"/>
      <c r="G45" s="28"/>
      <c r="H45" s="28"/>
      <c r="I45" s="28"/>
      <c r="J45" s="28"/>
      <c r="K45" s="29"/>
      <c r="L45" s="29"/>
      <c r="M45" s="28"/>
      <c r="N45" s="28"/>
      <c r="O45" s="28"/>
      <c r="P45" s="28"/>
      <c r="Q45" s="28"/>
      <c r="R45" s="11"/>
      <c r="S45" s="14"/>
      <c r="T45" s="48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</row>
    <row r="46" spans="1:54" x14ac:dyDescent="0.25">
      <c r="A46" s="9">
        <v>40</v>
      </c>
      <c r="B46" s="1" t="s">
        <v>30</v>
      </c>
      <c r="C46" s="10"/>
      <c r="D46" s="28">
        <f>SUM(E46:N46)</f>
        <v>0</v>
      </c>
      <c r="E46" s="28"/>
      <c r="F46" s="28"/>
      <c r="G46" s="28"/>
      <c r="H46" s="28"/>
      <c r="I46" s="28"/>
      <c r="J46" s="28"/>
      <c r="K46" s="29">
        <v>0</v>
      </c>
      <c r="L46" s="29"/>
      <c r="M46" s="28"/>
      <c r="N46" s="28"/>
      <c r="O46" s="28"/>
      <c r="P46" s="28"/>
      <c r="Q46" s="28"/>
      <c r="R46" s="11"/>
      <c r="S46" s="14"/>
      <c r="T46" s="48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</row>
    <row r="47" spans="1:54" x14ac:dyDescent="0.25">
      <c r="A47" s="9">
        <v>41</v>
      </c>
      <c r="B47" s="1" t="s">
        <v>2</v>
      </c>
      <c r="C47" s="10"/>
      <c r="D47" s="28">
        <f>SUM(E47:N47)</f>
        <v>22867.965</v>
      </c>
      <c r="E47" s="28"/>
      <c r="F47" s="28"/>
      <c r="G47" s="28"/>
      <c r="H47" s="28"/>
      <c r="I47" s="28"/>
      <c r="J47" s="28"/>
      <c r="K47" s="68">
        <v>22867.965</v>
      </c>
      <c r="L47" s="29"/>
      <c r="M47" s="28"/>
      <c r="N47" s="28"/>
      <c r="O47" s="28"/>
      <c r="P47" s="28"/>
      <c r="Q47" s="28"/>
      <c r="R47" s="11"/>
      <c r="S47" s="14"/>
      <c r="T47" s="48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</row>
    <row r="48" spans="1:54" x14ac:dyDescent="0.25">
      <c r="A48" s="9">
        <v>42</v>
      </c>
      <c r="B48" s="1" t="s">
        <v>3</v>
      </c>
      <c r="C48" s="10"/>
      <c r="D48" s="28">
        <f>SUM(E48:N48)</f>
        <v>0</v>
      </c>
      <c r="E48" s="28"/>
      <c r="F48" s="28"/>
      <c r="G48" s="28"/>
      <c r="H48" s="28"/>
      <c r="I48" s="28"/>
      <c r="J48" s="28"/>
      <c r="K48" s="29">
        <v>0</v>
      </c>
      <c r="L48" s="29"/>
      <c r="M48" s="28"/>
      <c r="N48" s="28"/>
      <c r="O48" s="28"/>
      <c r="P48" s="28"/>
      <c r="Q48" s="28"/>
      <c r="R48" s="11"/>
      <c r="S48" s="14"/>
      <c r="T48" s="48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</row>
    <row r="49" spans="1:54" x14ac:dyDescent="0.25">
      <c r="A49" s="9">
        <v>43</v>
      </c>
      <c r="B49" s="1" t="str">
        <f t="shared" ref="B49:B52" si="23">B40</f>
        <v>2 этап:</v>
      </c>
      <c r="C49" s="10"/>
      <c r="D49" s="28"/>
      <c r="E49" s="28"/>
      <c r="F49" s="28"/>
      <c r="G49" s="28"/>
      <c r="H49" s="28"/>
      <c r="I49" s="28"/>
      <c r="J49" s="28"/>
      <c r="K49" s="29"/>
      <c r="L49" s="29"/>
      <c r="M49" s="28"/>
      <c r="N49" s="28"/>
      <c r="O49" s="28"/>
      <c r="P49" s="28"/>
      <c r="Q49" s="28"/>
      <c r="R49" s="11"/>
      <c r="S49" s="14"/>
      <c r="T49" s="48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</row>
    <row r="50" spans="1:54" ht="14.25" customHeight="1" x14ac:dyDescent="0.25">
      <c r="A50" s="9">
        <v>44</v>
      </c>
      <c r="B50" s="1" t="str">
        <f t="shared" si="23"/>
        <v>областной бюджет*</v>
      </c>
      <c r="C50" s="10"/>
      <c r="D50" s="28"/>
      <c r="E50" s="28"/>
      <c r="F50" s="28"/>
      <c r="G50" s="28"/>
      <c r="H50" s="28"/>
      <c r="I50" s="28"/>
      <c r="J50" s="28"/>
      <c r="K50" s="29"/>
      <c r="L50" s="29"/>
      <c r="M50" s="28"/>
      <c r="N50" s="28"/>
      <c r="O50" s="28"/>
      <c r="P50" s="28"/>
      <c r="Q50" s="28"/>
      <c r="R50" s="11"/>
      <c r="S50" s="14"/>
      <c r="T50" s="48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</row>
    <row r="51" spans="1:54" ht="15" customHeight="1" x14ac:dyDescent="0.25">
      <c r="A51" s="9">
        <v>45</v>
      </c>
      <c r="B51" s="1" t="str">
        <f t="shared" si="23"/>
        <v>местный бюджет софинансирование</v>
      </c>
      <c r="C51" s="10"/>
      <c r="D51" s="28"/>
      <c r="E51" s="28"/>
      <c r="F51" s="28"/>
      <c r="G51" s="28"/>
      <c r="H51" s="28"/>
      <c r="I51" s="28"/>
      <c r="J51" s="28"/>
      <c r="K51" s="29"/>
      <c r="L51" s="29"/>
      <c r="M51" s="28"/>
      <c r="N51" s="28"/>
      <c r="O51" s="28"/>
      <c r="P51" s="28"/>
      <c r="Q51" s="28"/>
      <c r="R51" s="11"/>
      <c r="S51" s="14"/>
      <c r="T51" s="48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</row>
    <row r="52" spans="1:54" x14ac:dyDescent="0.25">
      <c r="A52" s="9">
        <v>46</v>
      </c>
      <c r="B52" s="1" t="str">
        <f t="shared" si="23"/>
        <v xml:space="preserve">местный бюджет </v>
      </c>
      <c r="C52" s="10"/>
      <c r="D52" s="28"/>
      <c r="E52" s="28"/>
      <c r="F52" s="28"/>
      <c r="G52" s="28"/>
      <c r="H52" s="28"/>
      <c r="I52" s="28"/>
      <c r="J52" s="28"/>
      <c r="K52" s="29"/>
      <c r="L52" s="68">
        <v>19789.010999999999</v>
      </c>
      <c r="M52" s="28"/>
      <c r="N52" s="28"/>
      <c r="O52" s="28"/>
      <c r="P52" s="28"/>
      <c r="Q52" s="28"/>
      <c r="R52" s="11"/>
      <c r="S52" s="14"/>
      <c r="T52" s="48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</row>
    <row r="53" spans="1:54" x14ac:dyDescent="0.25">
      <c r="A53" s="9">
        <v>47</v>
      </c>
      <c r="B53" s="1" t="str">
        <f>$B$48</f>
        <v>внебюджетные источники</v>
      </c>
      <c r="C53" s="10"/>
      <c r="D53" s="28"/>
      <c r="E53" s="28"/>
      <c r="F53" s="28"/>
      <c r="G53" s="28"/>
      <c r="H53" s="28"/>
      <c r="I53" s="28"/>
      <c r="J53" s="28"/>
      <c r="K53" s="29"/>
      <c r="L53" s="29"/>
      <c r="M53" s="28"/>
      <c r="N53" s="28"/>
      <c r="O53" s="28"/>
      <c r="P53" s="28"/>
      <c r="Q53" s="28"/>
      <c r="R53" s="11"/>
      <c r="S53" s="14"/>
      <c r="T53" s="48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</row>
    <row r="54" spans="1:54" ht="42.75" x14ac:dyDescent="0.25">
      <c r="A54" s="9">
        <v>48</v>
      </c>
      <c r="B54" s="1" t="s">
        <v>42</v>
      </c>
      <c r="C54" s="10"/>
      <c r="D54" s="28">
        <f>D55+D56+D57</f>
        <v>0</v>
      </c>
      <c r="E54" s="28">
        <f t="shared" ref="E54" si="24">SUM(E55:E57)</f>
        <v>0</v>
      </c>
      <c r="F54" s="28">
        <f t="shared" ref="F54:I54" si="25">SUM(F55:F57)</f>
        <v>0</v>
      </c>
      <c r="G54" s="28">
        <f t="shared" si="25"/>
        <v>0</v>
      </c>
      <c r="H54" s="28">
        <f t="shared" si="25"/>
        <v>0</v>
      </c>
      <c r="I54" s="28">
        <f t="shared" si="25"/>
        <v>0</v>
      </c>
      <c r="J54" s="28">
        <v>0</v>
      </c>
      <c r="K54" s="29">
        <f t="shared" ref="K54:Q54" si="26">SUM(K55:K57)</f>
        <v>0</v>
      </c>
      <c r="L54" s="29">
        <f t="shared" si="26"/>
        <v>0</v>
      </c>
      <c r="M54" s="28">
        <f t="shared" si="26"/>
        <v>0</v>
      </c>
      <c r="N54" s="28">
        <f t="shared" si="26"/>
        <v>0</v>
      </c>
      <c r="O54" s="28">
        <f t="shared" si="26"/>
        <v>0</v>
      </c>
      <c r="P54" s="28">
        <f t="shared" si="26"/>
        <v>0</v>
      </c>
      <c r="Q54" s="28">
        <f t="shared" si="26"/>
        <v>0</v>
      </c>
      <c r="R54" s="11" t="s">
        <v>32</v>
      </c>
      <c r="S54" s="14"/>
      <c r="T54" s="48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</row>
    <row r="55" spans="1:54" x14ac:dyDescent="0.25">
      <c r="A55" s="9">
        <v>49</v>
      </c>
      <c r="B55" s="1" t="s">
        <v>1</v>
      </c>
      <c r="C55" s="10"/>
      <c r="D55" s="28">
        <f>E55+F55+G55+H55+I55+J55+K55</f>
        <v>0</v>
      </c>
      <c r="E55" s="28"/>
      <c r="F55" s="28"/>
      <c r="G55" s="28"/>
      <c r="H55" s="28"/>
      <c r="I55" s="28"/>
      <c r="J55" s="28"/>
      <c r="K55" s="29">
        <v>0</v>
      </c>
      <c r="L55" s="29"/>
      <c r="M55" s="28"/>
      <c r="N55" s="28"/>
      <c r="O55" s="28"/>
      <c r="P55" s="28"/>
      <c r="Q55" s="28"/>
      <c r="R55" s="11"/>
      <c r="S55" s="14"/>
      <c r="T55" s="48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</row>
    <row r="56" spans="1:54" x14ac:dyDescent="0.25">
      <c r="A56" s="9">
        <v>50</v>
      </c>
      <c r="B56" s="1" t="s">
        <v>2</v>
      </c>
      <c r="C56" s="10"/>
      <c r="D56" s="28">
        <f>SUM(E56:N56)</f>
        <v>0</v>
      </c>
      <c r="E56" s="28"/>
      <c r="F56" s="28"/>
      <c r="G56" s="28"/>
      <c r="H56" s="28"/>
      <c r="I56" s="28"/>
      <c r="J56" s="28"/>
      <c r="K56" s="29"/>
      <c r="L56" s="29"/>
      <c r="M56" s="28"/>
      <c r="N56" s="28"/>
      <c r="O56" s="28"/>
      <c r="P56" s="28"/>
      <c r="Q56" s="28"/>
      <c r="R56" s="11"/>
      <c r="S56" s="14"/>
      <c r="T56" s="48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</row>
    <row r="57" spans="1:54" x14ac:dyDescent="0.25">
      <c r="A57" s="9">
        <v>51</v>
      </c>
      <c r="B57" s="1" t="s">
        <v>3</v>
      </c>
      <c r="C57" s="10"/>
      <c r="D57" s="28">
        <f>E57+F57+G57+H57+I57+J57+K57</f>
        <v>0</v>
      </c>
      <c r="E57" s="28"/>
      <c r="F57" s="28"/>
      <c r="G57" s="28"/>
      <c r="H57" s="28"/>
      <c r="I57" s="28"/>
      <c r="J57" s="28"/>
      <c r="K57" s="29">
        <v>0</v>
      </c>
      <c r="L57" s="29"/>
      <c r="M57" s="28"/>
      <c r="N57" s="28"/>
      <c r="O57" s="28"/>
      <c r="P57" s="28"/>
      <c r="Q57" s="28"/>
      <c r="R57" s="11"/>
      <c r="S57" s="14"/>
      <c r="T57" s="48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</row>
    <row r="58" spans="1:54" ht="57" x14ac:dyDescent="0.25">
      <c r="A58" s="9">
        <v>52</v>
      </c>
      <c r="B58" s="1" t="s">
        <v>43</v>
      </c>
      <c r="C58" s="10"/>
      <c r="D58" s="28">
        <f>D59+D60+D61</f>
        <v>0</v>
      </c>
      <c r="E58" s="28">
        <f t="shared" ref="E58" si="27">SUM(E59:E61)</f>
        <v>0</v>
      </c>
      <c r="F58" s="28">
        <f t="shared" ref="F58:J58" si="28">SUM(F59:F61)</f>
        <v>0</v>
      </c>
      <c r="G58" s="28">
        <f t="shared" si="28"/>
        <v>0</v>
      </c>
      <c r="H58" s="28">
        <f t="shared" si="28"/>
        <v>0</v>
      </c>
      <c r="I58" s="28">
        <f t="shared" si="28"/>
        <v>0</v>
      </c>
      <c r="J58" s="28">
        <f t="shared" si="28"/>
        <v>0</v>
      </c>
      <c r="K58" s="29">
        <f>SUM(K59:K61)</f>
        <v>0</v>
      </c>
      <c r="L58" s="29">
        <f>SUM(L59:L61)</f>
        <v>0</v>
      </c>
      <c r="M58" s="28">
        <f t="shared" ref="M58:Q58" si="29">SUM(M59:M61)</f>
        <v>0</v>
      </c>
      <c r="N58" s="28">
        <f t="shared" si="29"/>
        <v>0</v>
      </c>
      <c r="O58" s="28">
        <f t="shared" si="29"/>
        <v>0</v>
      </c>
      <c r="P58" s="28">
        <f t="shared" si="29"/>
        <v>0</v>
      </c>
      <c r="Q58" s="28">
        <f t="shared" si="29"/>
        <v>0</v>
      </c>
      <c r="R58" s="11" t="s">
        <v>32</v>
      </c>
      <c r="S58" s="14"/>
      <c r="T58" s="48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</row>
    <row r="59" spans="1:54" x14ac:dyDescent="0.25">
      <c r="A59" s="9">
        <v>53</v>
      </c>
      <c r="B59" s="1" t="s">
        <v>1</v>
      </c>
      <c r="C59" s="10"/>
      <c r="D59" s="28">
        <f>E59+F59+G59+H59+I59+J59+K59</f>
        <v>0</v>
      </c>
      <c r="E59" s="28"/>
      <c r="F59" s="28"/>
      <c r="G59" s="28"/>
      <c r="H59" s="28"/>
      <c r="I59" s="28"/>
      <c r="J59" s="28"/>
      <c r="K59" s="29">
        <v>0</v>
      </c>
      <c r="L59" s="29"/>
      <c r="M59" s="28"/>
      <c r="N59" s="28"/>
      <c r="O59" s="28"/>
      <c r="P59" s="28"/>
      <c r="Q59" s="28"/>
      <c r="R59" s="11"/>
      <c r="S59" s="14"/>
      <c r="T59" s="48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</row>
    <row r="60" spans="1:54" x14ac:dyDescent="0.25">
      <c r="A60" s="9">
        <v>54</v>
      </c>
      <c r="B60" s="1" t="s">
        <v>2</v>
      </c>
      <c r="C60" s="10"/>
      <c r="D60" s="28">
        <f>SUM(E60:N60)</f>
        <v>0</v>
      </c>
      <c r="E60" s="28"/>
      <c r="F60" s="28"/>
      <c r="G60" s="28"/>
      <c r="H60" s="28"/>
      <c r="I60" s="28"/>
      <c r="J60" s="28"/>
      <c r="K60" s="29"/>
      <c r="L60" s="29"/>
      <c r="M60" s="28"/>
      <c r="N60" s="28"/>
      <c r="O60" s="28"/>
      <c r="P60" s="28"/>
      <c r="Q60" s="28"/>
      <c r="R60" s="11"/>
      <c r="S60" s="14"/>
      <c r="T60" s="48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</row>
    <row r="61" spans="1:54" x14ac:dyDescent="0.25">
      <c r="A61" s="9">
        <v>55</v>
      </c>
      <c r="B61" s="1" t="s">
        <v>3</v>
      </c>
      <c r="C61" s="10"/>
      <c r="D61" s="28">
        <f>E61+F61+G61+H61+I61+J61+K61</f>
        <v>0</v>
      </c>
      <c r="E61" s="28"/>
      <c r="F61" s="28"/>
      <c r="G61" s="28"/>
      <c r="H61" s="28"/>
      <c r="I61" s="28"/>
      <c r="J61" s="28"/>
      <c r="K61" s="29">
        <v>0</v>
      </c>
      <c r="L61" s="29"/>
      <c r="M61" s="28"/>
      <c r="N61" s="28"/>
      <c r="O61" s="28"/>
      <c r="P61" s="28"/>
      <c r="Q61" s="28"/>
      <c r="R61" s="11"/>
      <c r="S61" s="14"/>
      <c r="T61" s="48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</row>
    <row r="62" spans="1:54" ht="57" x14ac:dyDescent="0.25">
      <c r="A62" s="9">
        <v>56</v>
      </c>
      <c r="B62" s="1" t="s">
        <v>44</v>
      </c>
      <c r="C62" s="10"/>
      <c r="D62" s="28">
        <f>D63+D64+D65</f>
        <v>0</v>
      </c>
      <c r="E62" s="28">
        <f t="shared" ref="E62" si="30">SUM(E63:E65)</f>
        <v>0</v>
      </c>
      <c r="F62" s="28">
        <f t="shared" ref="F62:Q62" si="31">SUM(F63:F65)</f>
        <v>0</v>
      </c>
      <c r="G62" s="28">
        <f t="shared" si="31"/>
        <v>0</v>
      </c>
      <c r="H62" s="28">
        <f t="shared" si="31"/>
        <v>0</v>
      </c>
      <c r="I62" s="28">
        <f t="shared" si="31"/>
        <v>0</v>
      </c>
      <c r="J62" s="28">
        <f t="shared" si="31"/>
        <v>0</v>
      </c>
      <c r="K62" s="29">
        <f t="shared" si="31"/>
        <v>0</v>
      </c>
      <c r="L62" s="29">
        <f t="shared" si="31"/>
        <v>0</v>
      </c>
      <c r="M62" s="28">
        <f t="shared" si="31"/>
        <v>0</v>
      </c>
      <c r="N62" s="28">
        <f t="shared" si="31"/>
        <v>0</v>
      </c>
      <c r="O62" s="28">
        <f t="shared" si="31"/>
        <v>0</v>
      </c>
      <c r="P62" s="28">
        <f t="shared" si="31"/>
        <v>0</v>
      </c>
      <c r="Q62" s="28">
        <f t="shared" si="31"/>
        <v>0</v>
      </c>
      <c r="R62" s="11" t="s">
        <v>32</v>
      </c>
      <c r="S62" s="14"/>
      <c r="T62" s="48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</row>
    <row r="63" spans="1:54" x14ac:dyDescent="0.25">
      <c r="A63" s="9">
        <v>57</v>
      </c>
      <c r="B63" s="1" t="s">
        <v>1</v>
      </c>
      <c r="C63" s="10"/>
      <c r="D63" s="28">
        <f>SUM(E63:N63)</f>
        <v>0</v>
      </c>
      <c r="E63" s="28"/>
      <c r="F63" s="28"/>
      <c r="G63" s="28"/>
      <c r="H63" s="28"/>
      <c r="I63" s="28"/>
      <c r="J63" s="28"/>
      <c r="K63" s="29"/>
      <c r="L63" s="29">
        <v>0</v>
      </c>
      <c r="M63" s="28"/>
      <c r="N63" s="28"/>
      <c r="O63" s="28"/>
      <c r="P63" s="28"/>
      <c r="Q63" s="28"/>
      <c r="R63" s="11"/>
      <c r="S63" s="14"/>
      <c r="T63" s="48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</row>
    <row r="64" spans="1:54" x14ac:dyDescent="0.25">
      <c r="A64" s="9">
        <v>58</v>
      </c>
      <c r="B64" s="1" t="s">
        <v>2</v>
      </c>
      <c r="C64" s="10"/>
      <c r="D64" s="28">
        <f>SUM(E64:N64)</f>
        <v>0</v>
      </c>
      <c r="E64" s="28"/>
      <c r="F64" s="28"/>
      <c r="G64" s="28"/>
      <c r="H64" s="28"/>
      <c r="I64" s="28"/>
      <c r="J64" s="28"/>
      <c r="K64" s="29"/>
      <c r="L64" s="29"/>
      <c r="M64" s="28"/>
      <c r="N64" s="28"/>
      <c r="O64" s="28"/>
      <c r="P64" s="28"/>
      <c r="Q64" s="28"/>
      <c r="R64" s="11"/>
      <c r="S64" s="14"/>
      <c r="T64" s="48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</row>
    <row r="65" spans="1:54" x14ac:dyDescent="0.25">
      <c r="A65" s="9">
        <v>59</v>
      </c>
      <c r="B65" s="1" t="s">
        <v>3</v>
      </c>
      <c r="C65" s="10"/>
      <c r="D65" s="28">
        <f>SUM(E65:N65)</f>
        <v>0</v>
      </c>
      <c r="E65" s="28"/>
      <c r="F65" s="28"/>
      <c r="G65" s="28"/>
      <c r="H65" s="28"/>
      <c r="I65" s="28"/>
      <c r="J65" s="28"/>
      <c r="K65" s="29"/>
      <c r="L65" s="29">
        <v>0</v>
      </c>
      <c r="M65" s="28"/>
      <c r="N65" s="28"/>
      <c r="O65" s="28"/>
      <c r="P65" s="28"/>
      <c r="Q65" s="28"/>
      <c r="R65" s="11"/>
      <c r="S65" s="14"/>
      <c r="T65" s="48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</row>
    <row r="66" spans="1:54" ht="42.75" x14ac:dyDescent="0.25">
      <c r="A66" s="9">
        <v>60</v>
      </c>
      <c r="B66" s="1" t="s">
        <v>45</v>
      </c>
      <c r="C66" s="10"/>
      <c r="D66" s="28">
        <f>D67+D68+D69</f>
        <v>0</v>
      </c>
      <c r="E66" s="28">
        <f t="shared" ref="E66" si="32">SUM(E67:E69)</f>
        <v>0</v>
      </c>
      <c r="F66" s="28">
        <f t="shared" ref="F66:Q66" si="33">SUM(F67:F69)</f>
        <v>0</v>
      </c>
      <c r="G66" s="28">
        <f t="shared" si="33"/>
        <v>0</v>
      </c>
      <c r="H66" s="28">
        <f t="shared" si="33"/>
        <v>0</v>
      </c>
      <c r="I66" s="28">
        <f t="shared" si="33"/>
        <v>0</v>
      </c>
      <c r="J66" s="28">
        <f t="shared" si="33"/>
        <v>0</v>
      </c>
      <c r="K66" s="29">
        <f t="shared" si="33"/>
        <v>0</v>
      </c>
      <c r="L66" s="29">
        <f t="shared" si="33"/>
        <v>0</v>
      </c>
      <c r="M66" s="28">
        <f t="shared" si="33"/>
        <v>0</v>
      </c>
      <c r="N66" s="28">
        <f t="shared" si="33"/>
        <v>0</v>
      </c>
      <c r="O66" s="28">
        <f t="shared" si="33"/>
        <v>0</v>
      </c>
      <c r="P66" s="28">
        <f t="shared" si="33"/>
        <v>0</v>
      </c>
      <c r="Q66" s="28">
        <f t="shared" si="33"/>
        <v>0</v>
      </c>
      <c r="R66" s="11" t="s">
        <v>32</v>
      </c>
      <c r="S66" s="14"/>
      <c r="T66" s="48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</row>
    <row r="67" spans="1:54" x14ac:dyDescent="0.25">
      <c r="A67" s="9">
        <v>61</v>
      </c>
      <c r="B67" s="1" t="s">
        <v>1</v>
      </c>
      <c r="C67" s="10"/>
      <c r="D67" s="28">
        <f>SUM(E67:N67)</f>
        <v>0</v>
      </c>
      <c r="E67" s="28"/>
      <c r="F67" s="28"/>
      <c r="G67" s="28"/>
      <c r="H67" s="28"/>
      <c r="I67" s="28"/>
      <c r="J67" s="28"/>
      <c r="K67" s="29"/>
      <c r="L67" s="29"/>
      <c r="M67" s="28">
        <v>0</v>
      </c>
      <c r="N67" s="28"/>
      <c r="O67" s="28"/>
      <c r="P67" s="28"/>
      <c r="Q67" s="28"/>
      <c r="R67" s="11"/>
      <c r="S67" s="14"/>
      <c r="T67" s="48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</row>
    <row r="68" spans="1:54" x14ac:dyDescent="0.25">
      <c r="A68" s="9">
        <v>62</v>
      </c>
      <c r="B68" s="1" t="s">
        <v>2</v>
      </c>
      <c r="C68" s="10"/>
      <c r="D68" s="28">
        <f>SUM(E68:N68)</f>
        <v>0</v>
      </c>
      <c r="E68" s="28"/>
      <c r="F68" s="28"/>
      <c r="G68" s="28"/>
      <c r="H68" s="28"/>
      <c r="I68" s="28"/>
      <c r="J68" s="28"/>
      <c r="K68" s="29"/>
      <c r="L68" s="29"/>
      <c r="M68" s="28"/>
      <c r="N68" s="28"/>
      <c r="O68" s="28"/>
      <c r="P68" s="28"/>
      <c r="Q68" s="28"/>
      <c r="R68" s="11"/>
      <c r="S68" s="14"/>
      <c r="T68" s="48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</row>
    <row r="69" spans="1:54" x14ac:dyDescent="0.25">
      <c r="A69" s="9">
        <v>63</v>
      </c>
      <c r="B69" s="1" t="s">
        <v>3</v>
      </c>
      <c r="C69" s="10"/>
      <c r="D69" s="28">
        <f>SUM(E69:N69)</f>
        <v>0</v>
      </c>
      <c r="E69" s="28"/>
      <c r="F69" s="28"/>
      <c r="G69" s="28"/>
      <c r="H69" s="28"/>
      <c r="I69" s="28"/>
      <c r="J69" s="28"/>
      <c r="K69" s="29"/>
      <c r="L69" s="29"/>
      <c r="M69" s="28">
        <v>0</v>
      </c>
      <c r="N69" s="28"/>
      <c r="O69" s="28"/>
      <c r="P69" s="28"/>
      <c r="Q69" s="28"/>
      <c r="R69" s="11"/>
      <c r="S69" s="14"/>
      <c r="T69" s="48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</row>
    <row r="70" spans="1:54" ht="42.75" x14ac:dyDescent="0.25">
      <c r="A70" s="9">
        <v>64</v>
      </c>
      <c r="B70" s="1" t="s">
        <v>46</v>
      </c>
      <c r="C70" s="10"/>
      <c r="D70" s="28">
        <f>D71+D72+D73</f>
        <v>0</v>
      </c>
      <c r="E70" s="28">
        <f t="shared" ref="E70" si="34">SUM(E71:E73)</f>
        <v>0</v>
      </c>
      <c r="F70" s="28">
        <f t="shared" ref="F70:Q70" si="35">SUM(F71:F73)</f>
        <v>0</v>
      </c>
      <c r="G70" s="28">
        <f t="shared" si="35"/>
        <v>0</v>
      </c>
      <c r="H70" s="28">
        <f t="shared" si="35"/>
        <v>0</v>
      </c>
      <c r="I70" s="28">
        <f t="shared" si="35"/>
        <v>0</v>
      </c>
      <c r="J70" s="28">
        <f t="shared" si="35"/>
        <v>0</v>
      </c>
      <c r="K70" s="29">
        <f t="shared" si="35"/>
        <v>0</v>
      </c>
      <c r="L70" s="29">
        <f t="shared" si="35"/>
        <v>0</v>
      </c>
      <c r="M70" s="28">
        <f t="shared" si="35"/>
        <v>0</v>
      </c>
      <c r="N70" s="28">
        <f t="shared" si="35"/>
        <v>0</v>
      </c>
      <c r="O70" s="28">
        <f t="shared" si="35"/>
        <v>0</v>
      </c>
      <c r="P70" s="28">
        <f t="shared" si="35"/>
        <v>0</v>
      </c>
      <c r="Q70" s="28">
        <f t="shared" si="35"/>
        <v>0</v>
      </c>
      <c r="R70" s="11" t="s">
        <v>32</v>
      </c>
      <c r="S70" s="14"/>
      <c r="T70" s="48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</row>
    <row r="71" spans="1:54" x14ac:dyDescent="0.25">
      <c r="A71" s="9">
        <v>65</v>
      </c>
      <c r="B71" s="1" t="s">
        <v>1</v>
      </c>
      <c r="C71" s="10"/>
      <c r="D71" s="28">
        <f>SUM(E71:N71)</f>
        <v>0</v>
      </c>
      <c r="E71" s="28"/>
      <c r="F71" s="28"/>
      <c r="G71" s="28"/>
      <c r="H71" s="28"/>
      <c r="I71" s="28"/>
      <c r="J71" s="28"/>
      <c r="K71" s="29"/>
      <c r="L71" s="29"/>
      <c r="M71" s="28"/>
      <c r="N71" s="28">
        <v>0</v>
      </c>
      <c r="O71" s="28">
        <v>0</v>
      </c>
      <c r="P71" s="28">
        <v>0</v>
      </c>
      <c r="Q71" s="28">
        <v>0</v>
      </c>
      <c r="R71" s="11"/>
      <c r="S71" s="14"/>
      <c r="T71" s="48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</row>
    <row r="72" spans="1:54" x14ac:dyDescent="0.25">
      <c r="A72" s="9">
        <v>66</v>
      </c>
      <c r="B72" s="1" t="s">
        <v>2</v>
      </c>
      <c r="C72" s="10"/>
      <c r="D72" s="28">
        <f>SUM(E72:N72)</f>
        <v>0</v>
      </c>
      <c r="E72" s="28"/>
      <c r="F72" s="28"/>
      <c r="G72" s="28"/>
      <c r="H72" s="28"/>
      <c r="I72" s="28"/>
      <c r="J72" s="28"/>
      <c r="K72" s="29"/>
      <c r="L72" s="29"/>
      <c r="M72" s="28"/>
      <c r="N72" s="28"/>
      <c r="O72" s="28"/>
      <c r="P72" s="28"/>
      <c r="Q72" s="28"/>
      <c r="R72" s="11"/>
      <c r="S72" s="14"/>
      <c r="T72" s="48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</row>
    <row r="73" spans="1:54" x14ac:dyDescent="0.25">
      <c r="A73" s="9">
        <v>67</v>
      </c>
      <c r="B73" s="1" t="s">
        <v>3</v>
      </c>
      <c r="C73" s="10"/>
      <c r="D73" s="28">
        <f>SUM(E73:N73)</f>
        <v>0</v>
      </c>
      <c r="E73" s="28"/>
      <c r="F73" s="28"/>
      <c r="G73" s="28"/>
      <c r="H73" s="28"/>
      <c r="I73" s="28"/>
      <c r="J73" s="28"/>
      <c r="K73" s="29"/>
      <c r="L73" s="29"/>
      <c r="M73" s="28"/>
      <c r="N73" s="28">
        <v>0</v>
      </c>
      <c r="O73" s="28">
        <v>0</v>
      </c>
      <c r="P73" s="28">
        <v>0</v>
      </c>
      <c r="Q73" s="28">
        <v>0</v>
      </c>
      <c r="R73" s="11"/>
      <c r="S73" s="14"/>
      <c r="T73" s="48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</row>
    <row r="74" spans="1:54" ht="57.75" x14ac:dyDescent="0.25">
      <c r="A74" s="9">
        <v>68</v>
      </c>
      <c r="B74" s="16" t="s">
        <v>47</v>
      </c>
      <c r="C74" s="10"/>
      <c r="D74" s="28">
        <f t="shared" ref="D74" si="36">E74+F74+G74+H74+I74+J74+K74</f>
        <v>1048.52</v>
      </c>
      <c r="E74" s="28">
        <f t="shared" ref="E74:Q74" si="37">SUM(E75:E77)</f>
        <v>1048.52</v>
      </c>
      <c r="F74" s="28">
        <f t="shared" si="37"/>
        <v>0</v>
      </c>
      <c r="G74" s="28">
        <f t="shared" si="37"/>
        <v>0</v>
      </c>
      <c r="H74" s="28">
        <f t="shared" si="37"/>
        <v>0</v>
      </c>
      <c r="I74" s="28">
        <f t="shared" si="37"/>
        <v>0</v>
      </c>
      <c r="J74" s="28">
        <f t="shared" si="37"/>
        <v>0</v>
      </c>
      <c r="K74" s="29">
        <f t="shared" si="37"/>
        <v>0</v>
      </c>
      <c r="L74" s="29">
        <f t="shared" si="37"/>
        <v>0</v>
      </c>
      <c r="M74" s="28">
        <f t="shared" si="37"/>
        <v>0</v>
      </c>
      <c r="N74" s="28">
        <f t="shared" si="37"/>
        <v>0</v>
      </c>
      <c r="O74" s="28">
        <f t="shared" si="37"/>
        <v>0</v>
      </c>
      <c r="P74" s="28">
        <f t="shared" si="37"/>
        <v>0</v>
      </c>
      <c r="Q74" s="28">
        <f t="shared" si="37"/>
        <v>0</v>
      </c>
      <c r="R74" s="11">
        <v>12</v>
      </c>
      <c r="S74" s="14"/>
      <c r="T74" s="48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</row>
    <row r="75" spans="1:54" x14ac:dyDescent="0.25">
      <c r="A75" s="9">
        <v>69</v>
      </c>
      <c r="B75" s="1" t="s">
        <v>1</v>
      </c>
      <c r="C75" s="10"/>
      <c r="D75" s="28">
        <f>SUM(E75:N75)</f>
        <v>0</v>
      </c>
      <c r="E75" s="28">
        <v>0</v>
      </c>
      <c r="F75" s="28"/>
      <c r="G75" s="28"/>
      <c r="H75" s="28"/>
      <c r="I75" s="28"/>
      <c r="J75" s="28"/>
      <c r="K75" s="29"/>
      <c r="L75" s="29"/>
      <c r="M75" s="28"/>
      <c r="N75" s="28"/>
      <c r="O75" s="28"/>
      <c r="P75" s="28"/>
      <c r="Q75" s="28"/>
      <c r="R75" s="11"/>
      <c r="S75" s="14"/>
      <c r="T75" s="48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</row>
    <row r="76" spans="1:54" x14ac:dyDescent="0.25">
      <c r="A76" s="9">
        <v>70</v>
      </c>
      <c r="B76" s="1" t="s">
        <v>2</v>
      </c>
      <c r="C76" s="10"/>
      <c r="D76" s="28">
        <f>SUM(E76:N76)</f>
        <v>1048.52</v>
      </c>
      <c r="E76" s="28">
        <v>1048.52</v>
      </c>
      <c r="F76" s="28"/>
      <c r="G76" s="28"/>
      <c r="H76" s="28"/>
      <c r="I76" s="28"/>
      <c r="J76" s="28"/>
      <c r="K76" s="29"/>
      <c r="L76" s="29"/>
      <c r="M76" s="28"/>
      <c r="N76" s="28"/>
      <c r="O76" s="28"/>
      <c r="P76" s="28"/>
      <c r="Q76" s="28"/>
      <c r="R76" s="11"/>
      <c r="S76" s="14"/>
      <c r="T76" s="48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</row>
    <row r="77" spans="1:54" x14ac:dyDescent="0.25">
      <c r="A77" s="9">
        <v>71</v>
      </c>
      <c r="B77" s="1" t="s">
        <v>3</v>
      </c>
      <c r="C77" s="10"/>
      <c r="D77" s="28">
        <f>SUM(E77:N77)</f>
        <v>0</v>
      </c>
      <c r="E77" s="28">
        <v>0</v>
      </c>
      <c r="F77" s="28"/>
      <c r="G77" s="28"/>
      <c r="H77" s="28"/>
      <c r="I77" s="28"/>
      <c r="J77" s="28"/>
      <c r="K77" s="29"/>
      <c r="L77" s="29"/>
      <c r="M77" s="28"/>
      <c r="N77" s="28"/>
      <c r="O77" s="28"/>
      <c r="P77" s="28"/>
      <c r="Q77" s="28"/>
      <c r="R77" s="11"/>
      <c r="S77" s="14"/>
      <c r="T77" s="48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</row>
    <row r="78" spans="1:54" ht="28.5" x14ac:dyDescent="0.25">
      <c r="A78" s="9">
        <v>72</v>
      </c>
      <c r="B78" s="1" t="s">
        <v>48</v>
      </c>
      <c r="C78" s="10"/>
      <c r="D78" s="28">
        <f>E78+F78+G78+H78+I78+J78+K78</f>
        <v>100</v>
      </c>
      <c r="E78" s="28">
        <f t="shared" ref="E78:K78" si="38">E79</f>
        <v>100</v>
      </c>
      <c r="F78" s="28">
        <f t="shared" si="38"/>
        <v>0</v>
      </c>
      <c r="G78" s="28">
        <f t="shared" si="38"/>
        <v>0</v>
      </c>
      <c r="H78" s="28">
        <f t="shared" si="38"/>
        <v>0</v>
      </c>
      <c r="I78" s="28">
        <f t="shared" si="38"/>
        <v>0</v>
      </c>
      <c r="J78" s="28">
        <f t="shared" si="38"/>
        <v>0</v>
      </c>
      <c r="K78" s="29">
        <f t="shared" si="38"/>
        <v>0</v>
      </c>
      <c r="L78" s="29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11"/>
      <c r="S78" s="14"/>
      <c r="T78" s="48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</row>
    <row r="79" spans="1:54" x14ac:dyDescent="0.25">
      <c r="A79" s="9">
        <v>73</v>
      </c>
      <c r="B79" s="1" t="s">
        <v>2</v>
      </c>
      <c r="C79" s="10"/>
      <c r="D79" s="28">
        <f>SUM(E79:N79)</f>
        <v>100</v>
      </c>
      <c r="E79" s="28">
        <v>100</v>
      </c>
      <c r="F79" s="28"/>
      <c r="G79" s="28"/>
      <c r="H79" s="28"/>
      <c r="I79" s="28"/>
      <c r="J79" s="28"/>
      <c r="K79" s="29"/>
      <c r="L79" s="29"/>
      <c r="M79" s="28"/>
      <c r="N79" s="28"/>
      <c r="O79" s="28"/>
      <c r="P79" s="28"/>
      <c r="Q79" s="28"/>
      <c r="R79" s="11"/>
      <c r="S79" s="14"/>
      <c r="T79" s="48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</row>
    <row r="80" spans="1:54" ht="57" x14ac:dyDescent="0.25">
      <c r="A80" s="9">
        <v>74</v>
      </c>
      <c r="B80" s="1" t="s">
        <v>70</v>
      </c>
      <c r="C80" s="13"/>
      <c r="D80" s="28">
        <f>D81+D82+D83</f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9">
        <v>0</v>
      </c>
      <c r="L80" s="29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R80" s="11" t="s">
        <v>32</v>
      </c>
      <c r="S80" s="14"/>
      <c r="T80" s="48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</row>
    <row r="81" spans="1:54" x14ac:dyDescent="0.25">
      <c r="A81" s="9">
        <v>75</v>
      </c>
      <c r="B81" s="1" t="s">
        <v>30</v>
      </c>
      <c r="C81" s="10"/>
      <c r="D81" s="28">
        <f>K81</f>
        <v>0</v>
      </c>
      <c r="E81" s="28"/>
      <c r="F81" s="28"/>
      <c r="G81" s="28"/>
      <c r="H81" s="28"/>
      <c r="I81" s="28"/>
      <c r="J81" s="28"/>
      <c r="K81" s="29">
        <v>0</v>
      </c>
      <c r="L81" s="29"/>
      <c r="M81" s="28"/>
      <c r="N81" s="28"/>
      <c r="O81" s="28"/>
      <c r="P81" s="28"/>
      <c r="Q81" s="28"/>
      <c r="R81" s="11"/>
      <c r="S81" s="14"/>
      <c r="T81" s="48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</row>
    <row r="82" spans="1:54" x14ac:dyDescent="0.25">
      <c r="A82" s="9">
        <v>76</v>
      </c>
      <c r="B82" s="1" t="s">
        <v>2</v>
      </c>
      <c r="C82" s="10"/>
      <c r="D82" s="28">
        <f>K82</f>
        <v>0</v>
      </c>
      <c r="E82" s="28"/>
      <c r="F82" s="28"/>
      <c r="G82" s="28"/>
      <c r="H82" s="28"/>
      <c r="I82" s="28"/>
      <c r="J82" s="28"/>
      <c r="K82" s="29">
        <v>0</v>
      </c>
      <c r="L82" s="29"/>
      <c r="M82" s="28"/>
      <c r="N82" s="28"/>
      <c r="O82" s="28"/>
      <c r="P82" s="28"/>
      <c r="Q82" s="28"/>
      <c r="R82" s="11"/>
      <c r="S82" s="14"/>
      <c r="T82" s="48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</row>
    <row r="83" spans="1:54" x14ac:dyDescent="0.25">
      <c r="A83" s="9">
        <v>77</v>
      </c>
      <c r="B83" s="1" t="s">
        <v>3</v>
      </c>
      <c r="C83" s="10"/>
      <c r="D83" s="28">
        <v>0</v>
      </c>
      <c r="E83" s="28"/>
      <c r="F83" s="28"/>
      <c r="G83" s="28"/>
      <c r="H83" s="28"/>
      <c r="I83" s="28"/>
      <c r="J83" s="28"/>
      <c r="K83" s="29">
        <v>0</v>
      </c>
      <c r="L83" s="29"/>
      <c r="M83" s="28"/>
      <c r="N83" s="28"/>
      <c r="O83" s="28"/>
      <c r="P83" s="28"/>
      <c r="Q83" s="28"/>
      <c r="R83" s="11"/>
      <c r="S83" s="14"/>
      <c r="T83" s="48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</row>
    <row r="84" spans="1:54" ht="71.25" x14ac:dyDescent="0.25">
      <c r="A84" s="9">
        <v>78</v>
      </c>
      <c r="B84" s="1" t="s">
        <v>68</v>
      </c>
      <c r="C84" s="10"/>
      <c r="D84" s="28"/>
      <c r="E84" s="28"/>
      <c r="F84" s="28"/>
      <c r="G84" s="28"/>
      <c r="H84" s="28"/>
      <c r="I84" s="28"/>
      <c r="J84" s="28"/>
      <c r="K84" s="29"/>
      <c r="L84" s="29"/>
      <c r="M84" s="28"/>
      <c r="N84" s="28">
        <f>N85+N86+N87</f>
        <v>0</v>
      </c>
      <c r="O84" s="28">
        <f t="shared" ref="O84:Q84" si="39">O85+O86+O87</f>
        <v>0</v>
      </c>
      <c r="P84" s="28">
        <f t="shared" si="39"/>
        <v>0</v>
      </c>
      <c r="Q84" s="28">
        <f t="shared" si="39"/>
        <v>0</v>
      </c>
      <c r="R84" s="11" t="s">
        <v>32</v>
      </c>
      <c r="S84" s="14"/>
      <c r="T84" s="48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</row>
    <row r="85" spans="1:54" x14ac:dyDescent="0.25">
      <c r="A85" s="9">
        <v>79</v>
      </c>
      <c r="B85" s="1" t="s">
        <v>30</v>
      </c>
      <c r="C85" s="10"/>
      <c r="D85" s="28"/>
      <c r="E85" s="28"/>
      <c r="F85" s="28"/>
      <c r="G85" s="28"/>
      <c r="H85" s="28"/>
      <c r="I85" s="28"/>
      <c r="J85" s="28"/>
      <c r="K85" s="29"/>
      <c r="L85" s="29"/>
      <c r="M85" s="28"/>
      <c r="N85" s="28">
        <v>0</v>
      </c>
      <c r="O85" s="28">
        <v>0</v>
      </c>
      <c r="P85" s="28">
        <v>0</v>
      </c>
      <c r="Q85" s="28">
        <v>0</v>
      </c>
      <c r="R85" s="11"/>
      <c r="S85" s="14"/>
      <c r="T85" s="48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</row>
    <row r="86" spans="1:54" x14ac:dyDescent="0.25">
      <c r="A86" s="9">
        <v>80</v>
      </c>
      <c r="B86" s="1" t="s">
        <v>2</v>
      </c>
      <c r="C86" s="10"/>
      <c r="D86" s="28"/>
      <c r="E86" s="28"/>
      <c r="F86" s="28"/>
      <c r="G86" s="28"/>
      <c r="H86" s="28"/>
      <c r="I86" s="28"/>
      <c r="J86" s="28"/>
      <c r="K86" s="29"/>
      <c r="L86" s="29"/>
      <c r="M86" s="28"/>
      <c r="N86" s="28">
        <v>0</v>
      </c>
      <c r="O86" s="28">
        <v>0</v>
      </c>
      <c r="P86" s="28">
        <v>0</v>
      </c>
      <c r="Q86" s="28">
        <v>0</v>
      </c>
      <c r="R86" s="11"/>
      <c r="S86" s="14"/>
      <c r="T86" s="48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</row>
    <row r="87" spans="1:54" x14ac:dyDescent="0.25">
      <c r="A87" s="9">
        <v>81</v>
      </c>
      <c r="B87" s="1" t="s">
        <v>3</v>
      </c>
      <c r="C87" s="10"/>
      <c r="D87" s="28"/>
      <c r="E87" s="28"/>
      <c r="F87" s="28"/>
      <c r="G87" s="28"/>
      <c r="H87" s="28"/>
      <c r="I87" s="28"/>
      <c r="J87" s="28"/>
      <c r="K87" s="29"/>
      <c r="L87" s="29"/>
      <c r="M87" s="28"/>
      <c r="N87" s="28">
        <v>0</v>
      </c>
      <c r="O87" s="28">
        <v>0</v>
      </c>
      <c r="P87" s="28">
        <v>0</v>
      </c>
      <c r="Q87" s="28">
        <v>0</v>
      </c>
      <c r="R87" s="11"/>
      <c r="S87" s="14"/>
      <c r="T87" s="48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</row>
    <row r="88" spans="1:54" ht="71.25" x14ac:dyDescent="0.25">
      <c r="A88" s="9">
        <v>82</v>
      </c>
      <c r="B88" s="1" t="s">
        <v>69</v>
      </c>
      <c r="C88" s="13"/>
      <c r="D88" s="28"/>
      <c r="E88" s="28"/>
      <c r="F88" s="28"/>
      <c r="G88" s="28"/>
      <c r="H88" s="28"/>
      <c r="I88" s="28"/>
      <c r="J88" s="28"/>
      <c r="K88" s="29"/>
      <c r="L88" s="29"/>
      <c r="M88" s="28"/>
      <c r="N88" s="28">
        <f>N89+N90+N91</f>
        <v>0</v>
      </c>
      <c r="O88" s="28">
        <f t="shared" ref="O88:Q88" si="40">O89+O90+O91</f>
        <v>0</v>
      </c>
      <c r="P88" s="28">
        <f t="shared" si="40"/>
        <v>0</v>
      </c>
      <c r="Q88" s="28">
        <f t="shared" si="40"/>
        <v>0</v>
      </c>
      <c r="R88" s="11" t="s">
        <v>32</v>
      </c>
      <c r="S88" s="14"/>
      <c r="T88" s="48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</row>
    <row r="89" spans="1:54" x14ac:dyDescent="0.25">
      <c r="A89" s="9">
        <v>83</v>
      </c>
      <c r="B89" s="1" t="s">
        <v>30</v>
      </c>
      <c r="C89" s="10"/>
      <c r="D89" s="28"/>
      <c r="E89" s="28"/>
      <c r="F89" s="28"/>
      <c r="G89" s="28"/>
      <c r="H89" s="28"/>
      <c r="I89" s="28"/>
      <c r="J89" s="28"/>
      <c r="K89" s="29"/>
      <c r="L89" s="29"/>
      <c r="M89" s="28"/>
      <c r="N89" s="28">
        <v>0</v>
      </c>
      <c r="O89" s="28">
        <v>0</v>
      </c>
      <c r="P89" s="28">
        <v>0</v>
      </c>
      <c r="Q89" s="28">
        <v>0</v>
      </c>
      <c r="R89" s="11"/>
      <c r="S89" s="14"/>
      <c r="T89" s="48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</row>
    <row r="90" spans="1:54" x14ac:dyDescent="0.25">
      <c r="A90" s="9">
        <v>84</v>
      </c>
      <c r="B90" s="1" t="s">
        <v>2</v>
      </c>
      <c r="C90" s="10"/>
      <c r="D90" s="28"/>
      <c r="E90" s="28"/>
      <c r="F90" s="28"/>
      <c r="G90" s="28"/>
      <c r="H90" s="28"/>
      <c r="I90" s="28"/>
      <c r="J90" s="28"/>
      <c r="K90" s="29"/>
      <c r="L90" s="29"/>
      <c r="M90" s="28"/>
      <c r="N90" s="28">
        <v>0</v>
      </c>
      <c r="O90" s="28">
        <v>0</v>
      </c>
      <c r="P90" s="28">
        <v>0</v>
      </c>
      <c r="Q90" s="28">
        <v>0</v>
      </c>
      <c r="R90" s="11"/>
      <c r="S90" s="14"/>
      <c r="T90" s="48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</row>
    <row r="91" spans="1:54" x14ac:dyDescent="0.25">
      <c r="A91" s="9">
        <v>85</v>
      </c>
      <c r="B91" s="1" t="s">
        <v>3</v>
      </c>
      <c r="C91" s="10"/>
      <c r="D91" s="28"/>
      <c r="E91" s="28"/>
      <c r="F91" s="28"/>
      <c r="G91" s="28"/>
      <c r="H91" s="28"/>
      <c r="I91" s="28"/>
      <c r="J91" s="28"/>
      <c r="K91" s="29"/>
      <c r="L91" s="29"/>
      <c r="M91" s="28"/>
      <c r="N91" s="28">
        <v>0</v>
      </c>
      <c r="O91" s="28">
        <v>0</v>
      </c>
      <c r="P91" s="28">
        <v>0</v>
      </c>
      <c r="Q91" s="28">
        <v>0</v>
      </c>
      <c r="R91" s="11"/>
      <c r="S91" s="14"/>
      <c r="T91" s="48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</row>
    <row r="92" spans="1:54" ht="85.5" x14ac:dyDescent="0.25">
      <c r="A92" s="9">
        <v>86</v>
      </c>
      <c r="B92" s="1" t="s">
        <v>79</v>
      </c>
      <c r="C92" s="10"/>
      <c r="D92" s="28">
        <f>K92</f>
        <v>0</v>
      </c>
      <c r="E92" s="28"/>
      <c r="F92" s="28"/>
      <c r="G92" s="28"/>
      <c r="H92" s="28"/>
      <c r="I92" s="28"/>
      <c r="J92" s="28"/>
      <c r="K92" s="29">
        <f>K94</f>
        <v>0</v>
      </c>
      <c r="L92" s="29"/>
      <c r="M92" s="28"/>
      <c r="N92" s="28"/>
      <c r="O92" s="28"/>
      <c r="P92" s="28"/>
      <c r="Q92" s="28"/>
      <c r="R92" s="11"/>
      <c r="S92" s="14"/>
      <c r="T92" s="48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</row>
    <row r="93" spans="1:54" x14ac:dyDescent="0.25">
      <c r="A93" s="9">
        <v>87</v>
      </c>
      <c r="B93" s="1" t="s">
        <v>30</v>
      </c>
      <c r="C93" s="10"/>
      <c r="D93" s="28"/>
      <c r="E93" s="28"/>
      <c r="F93" s="28"/>
      <c r="G93" s="28"/>
      <c r="H93" s="28"/>
      <c r="I93" s="28"/>
      <c r="J93" s="28"/>
      <c r="K93" s="29"/>
      <c r="L93" s="29"/>
      <c r="M93" s="28"/>
      <c r="N93" s="28"/>
      <c r="O93" s="28"/>
      <c r="P93" s="28"/>
      <c r="Q93" s="28"/>
      <c r="R93" s="11"/>
      <c r="S93" s="14"/>
      <c r="T93" s="48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</row>
    <row r="94" spans="1:54" x14ac:dyDescent="0.25">
      <c r="A94" s="9">
        <v>88</v>
      </c>
      <c r="B94" s="1" t="s">
        <v>2</v>
      </c>
      <c r="C94" s="10"/>
      <c r="D94" s="28"/>
      <c r="E94" s="28"/>
      <c r="F94" s="28"/>
      <c r="G94" s="28"/>
      <c r="H94" s="28"/>
      <c r="I94" s="28"/>
      <c r="J94" s="28"/>
      <c r="K94" s="29">
        <v>0</v>
      </c>
      <c r="L94" s="29"/>
      <c r="M94" s="28"/>
      <c r="N94" s="28"/>
      <c r="O94" s="28"/>
      <c r="P94" s="28"/>
      <c r="Q94" s="28"/>
      <c r="R94" s="11"/>
      <c r="S94" s="14"/>
      <c r="T94" s="48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</row>
    <row r="95" spans="1:54" x14ac:dyDescent="0.25">
      <c r="A95" s="9">
        <v>89</v>
      </c>
      <c r="B95" s="1" t="s">
        <v>3</v>
      </c>
      <c r="C95" s="10"/>
      <c r="D95" s="28"/>
      <c r="E95" s="28"/>
      <c r="F95" s="28"/>
      <c r="G95" s="28"/>
      <c r="H95" s="28"/>
      <c r="I95" s="28"/>
      <c r="J95" s="28"/>
      <c r="K95" s="29"/>
      <c r="L95" s="29"/>
      <c r="M95" s="28"/>
      <c r="N95" s="28"/>
      <c r="O95" s="28"/>
      <c r="P95" s="28"/>
      <c r="Q95" s="28"/>
      <c r="R95" s="11"/>
      <c r="S95" s="14"/>
      <c r="T95" s="48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</row>
    <row r="96" spans="1:54" ht="85.5" x14ac:dyDescent="0.25">
      <c r="A96" s="9">
        <v>90</v>
      </c>
      <c r="B96" s="60" t="s">
        <v>84</v>
      </c>
      <c r="C96" s="13"/>
      <c r="D96" s="28">
        <f>L96</f>
        <v>0</v>
      </c>
      <c r="E96" s="28"/>
      <c r="F96" s="28"/>
      <c r="G96" s="28"/>
      <c r="H96" s="28"/>
      <c r="I96" s="28"/>
      <c r="J96" s="28"/>
      <c r="K96" s="29"/>
      <c r="L96" s="29"/>
      <c r="M96" s="28"/>
      <c r="N96" s="28"/>
      <c r="O96" s="28"/>
      <c r="P96" s="28"/>
      <c r="Q96" s="28"/>
      <c r="R96" s="11"/>
      <c r="S96" s="14"/>
      <c r="T96" s="48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</row>
    <row r="97" spans="1:54" x14ac:dyDescent="0.25">
      <c r="A97" s="9">
        <v>91</v>
      </c>
      <c r="B97" s="1" t="s">
        <v>63</v>
      </c>
      <c r="C97" s="10"/>
      <c r="D97" s="28">
        <f>L97</f>
        <v>0</v>
      </c>
      <c r="E97" s="28"/>
      <c r="F97" s="28"/>
      <c r="G97" s="28"/>
      <c r="H97" s="28"/>
      <c r="I97" s="28"/>
      <c r="J97" s="28"/>
      <c r="K97" s="29"/>
      <c r="L97" s="29"/>
      <c r="M97" s="28"/>
      <c r="N97" s="28"/>
      <c r="O97" s="28"/>
      <c r="P97" s="28"/>
      <c r="Q97" s="28"/>
      <c r="R97" s="11"/>
      <c r="S97" s="14"/>
      <c r="T97" s="48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</row>
    <row r="98" spans="1:54" ht="42.75" x14ac:dyDescent="0.25">
      <c r="A98" s="18">
        <v>92</v>
      </c>
      <c r="B98" s="19" t="s">
        <v>49</v>
      </c>
      <c r="C98" s="20" t="s">
        <v>28</v>
      </c>
      <c r="D98" s="34">
        <f t="shared" ref="D98:Q98" si="41">D99+D100+D101</f>
        <v>44.320999999999998</v>
      </c>
      <c r="E98" s="32">
        <f>E99+E100+E101</f>
        <v>0</v>
      </c>
      <c r="F98" s="32">
        <f t="shared" si="41"/>
        <v>0</v>
      </c>
      <c r="G98" s="34">
        <f t="shared" si="41"/>
        <v>44.320999999999998</v>
      </c>
      <c r="H98" s="32">
        <f t="shared" si="41"/>
        <v>0</v>
      </c>
      <c r="I98" s="32">
        <f t="shared" si="41"/>
        <v>0</v>
      </c>
      <c r="J98" s="32">
        <f t="shared" si="41"/>
        <v>0</v>
      </c>
      <c r="K98" s="34">
        <f t="shared" si="41"/>
        <v>0</v>
      </c>
      <c r="L98" s="34">
        <f t="shared" si="41"/>
        <v>0</v>
      </c>
      <c r="M98" s="32">
        <f t="shared" si="41"/>
        <v>0</v>
      </c>
      <c r="N98" s="32">
        <f t="shared" si="41"/>
        <v>0</v>
      </c>
      <c r="O98" s="32">
        <f t="shared" si="41"/>
        <v>0</v>
      </c>
      <c r="P98" s="32">
        <f t="shared" si="41"/>
        <v>0</v>
      </c>
      <c r="Q98" s="32">
        <f t="shared" si="41"/>
        <v>0</v>
      </c>
      <c r="R98" s="21" t="s">
        <v>21</v>
      </c>
      <c r="S98" s="14"/>
      <c r="T98" s="48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</row>
    <row r="99" spans="1:54" x14ac:dyDescent="0.25">
      <c r="A99" s="9">
        <v>93</v>
      </c>
      <c r="B99" s="1" t="s">
        <v>30</v>
      </c>
      <c r="C99" s="10"/>
      <c r="D99" s="28">
        <f>SUM(E99:N99)</f>
        <v>0</v>
      </c>
      <c r="E99" s="28"/>
      <c r="F99" s="28"/>
      <c r="G99" s="28">
        <v>0</v>
      </c>
      <c r="H99" s="28"/>
      <c r="I99" s="28"/>
      <c r="J99" s="28">
        <v>0</v>
      </c>
      <c r="K99" s="29">
        <v>0</v>
      </c>
      <c r="L99" s="29">
        <v>0</v>
      </c>
      <c r="M99" s="28">
        <v>0</v>
      </c>
      <c r="N99" s="28">
        <v>0</v>
      </c>
      <c r="O99" s="28">
        <v>0</v>
      </c>
      <c r="P99" s="28">
        <v>0</v>
      </c>
      <c r="Q99" s="28">
        <v>0</v>
      </c>
      <c r="R99" s="11"/>
      <c r="S99" s="14"/>
      <c r="T99" s="48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</row>
    <row r="100" spans="1:54" x14ac:dyDescent="0.25">
      <c r="A100" s="9">
        <v>94</v>
      </c>
      <c r="B100" s="1" t="s">
        <v>2</v>
      </c>
      <c r="C100" s="10"/>
      <c r="D100" s="29">
        <f>SUM(E100:N100)</f>
        <v>44.320999999999998</v>
      </c>
      <c r="E100" s="28"/>
      <c r="F100" s="28"/>
      <c r="G100" s="29">
        <v>44.320999999999998</v>
      </c>
      <c r="H100" s="28"/>
      <c r="I100" s="28"/>
      <c r="J100" s="28"/>
      <c r="K100" s="29">
        <v>0</v>
      </c>
      <c r="L100" s="29"/>
      <c r="M100" s="28"/>
      <c r="N100" s="28"/>
      <c r="O100" s="28"/>
      <c r="P100" s="28"/>
      <c r="Q100" s="28"/>
      <c r="R100" s="11"/>
      <c r="S100" s="14"/>
      <c r="T100" s="48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</row>
    <row r="101" spans="1:54" x14ac:dyDescent="0.25">
      <c r="A101" s="9">
        <v>95</v>
      </c>
      <c r="B101" s="1" t="s">
        <v>31</v>
      </c>
      <c r="C101" s="10"/>
      <c r="D101" s="28">
        <f>SUM(E101:N101)</f>
        <v>0</v>
      </c>
      <c r="E101" s="28"/>
      <c r="F101" s="28"/>
      <c r="G101" s="28">
        <v>0</v>
      </c>
      <c r="H101" s="28"/>
      <c r="I101" s="28"/>
      <c r="J101" s="28">
        <v>0</v>
      </c>
      <c r="K101" s="29">
        <v>0</v>
      </c>
      <c r="L101" s="29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11"/>
      <c r="S101" s="14"/>
      <c r="T101" s="48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</row>
    <row r="102" spans="1:54" ht="57" x14ac:dyDescent="0.25">
      <c r="A102" s="18">
        <v>96</v>
      </c>
      <c r="B102" s="22" t="s">
        <v>50</v>
      </c>
      <c r="C102" s="20" t="s">
        <v>80</v>
      </c>
      <c r="D102" s="35">
        <f>D103</f>
        <v>18561.94154</v>
      </c>
      <c r="E102" s="32">
        <f t="shared" ref="E102:Q102" si="42">E103</f>
        <v>0</v>
      </c>
      <c r="F102" s="34">
        <f t="shared" si="42"/>
        <v>1276.134</v>
      </c>
      <c r="G102" s="35">
        <f t="shared" si="42"/>
        <v>3035.9105399999999</v>
      </c>
      <c r="H102" s="32">
        <v>236.63</v>
      </c>
      <c r="I102" s="34">
        <f>I103</f>
        <v>734.85299999999995</v>
      </c>
      <c r="J102" s="36">
        <f t="shared" si="42"/>
        <v>2467.0880000000002</v>
      </c>
      <c r="K102" s="34">
        <f>K103</f>
        <v>10811.325999999999</v>
      </c>
      <c r="L102" s="34">
        <f>L103</f>
        <v>0</v>
      </c>
      <c r="M102" s="32">
        <f t="shared" si="42"/>
        <v>0</v>
      </c>
      <c r="N102" s="32">
        <f t="shared" si="42"/>
        <v>0</v>
      </c>
      <c r="O102" s="32">
        <f t="shared" si="42"/>
        <v>0</v>
      </c>
      <c r="P102" s="32">
        <f t="shared" si="42"/>
        <v>0</v>
      </c>
      <c r="Q102" s="32">
        <f t="shared" si="42"/>
        <v>0</v>
      </c>
      <c r="R102" s="21">
        <v>12</v>
      </c>
    </row>
    <row r="103" spans="1:54" ht="42.75" x14ac:dyDescent="0.25">
      <c r="A103" s="9">
        <v>97</v>
      </c>
      <c r="B103" s="1" t="s">
        <v>2</v>
      </c>
      <c r="C103" s="13" t="s">
        <v>81</v>
      </c>
      <c r="D103" s="33">
        <f>F103+G103+H103+I103+J103+K103+L103+M103+N103+O103+P103+Q103</f>
        <v>18561.94154</v>
      </c>
      <c r="E103" s="28"/>
      <c r="F103" s="29">
        <v>1276.134</v>
      </c>
      <c r="G103" s="33">
        <v>3035.9105399999999</v>
      </c>
      <c r="H103" s="28">
        <v>236.63</v>
      </c>
      <c r="I103" s="29">
        <v>734.85299999999995</v>
      </c>
      <c r="J103" s="41">
        <v>2467.0880000000002</v>
      </c>
      <c r="K103" s="68">
        <v>10811.325999999999</v>
      </c>
      <c r="L103" s="29"/>
      <c r="M103" s="28"/>
      <c r="N103" s="28"/>
      <c r="O103" s="28"/>
      <c r="P103" s="28"/>
      <c r="Q103" s="28"/>
      <c r="R103" s="11"/>
    </row>
    <row r="104" spans="1:54" ht="42.75" x14ac:dyDescent="0.25">
      <c r="A104" s="18">
        <v>98</v>
      </c>
      <c r="B104" s="19" t="s">
        <v>51</v>
      </c>
      <c r="C104" s="23" t="s">
        <v>24</v>
      </c>
      <c r="D104" s="32">
        <f>D105+D106+D107</f>
        <v>189.67</v>
      </c>
      <c r="E104" s="32">
        <f>E105+E106+E107</f>
        <v>189.67</v>
      </c>
      <c r="F104" s="32">
        <f t="shared" ref="F104:K104" si="43">F105+F106+F107</f>
        <v>0</v>
      </c>
      <c r="G104" s="32">
        <f t="shared" si="43"/>
        <v>0</v>
      </c>
      <c r="H104" s="32">
        <f t="shared" si="43"/>
        <v>0</v>
      </c>
      <c r="I104" s="32">
        <f t="shared" si="43"/>
        <v>0</v>
      </c>
      <c r="J104" s="32">
        <f t="shared" si="43"/>
        <v>0</v>
      </c>
      <c r="K104" s="34">
        <f t="shared" si="43"/>
        <v>0</v>
      </c>
      <c r="L104" s="34">
        <v>0</v>
      </c>
      <c r="M104" s="32">
        <v>0</v>
      </c>
      <c r="N104" s="32">
        <v>0</v>
      </c>
      <c r="O104" s="32">
        <v>0</v>
      </c>
      <c r="P104" s="32">
        <v>0</v>
      </c>
      <c r="Q104" s="32">
        <v>0</v>
      </c>
      <c r="R104" s="21">
        <v>13</v>
      </c>
      <c r="S104" s="14"/>
      <c r="T104" s="48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</row>
    <row r="105" spans="1:54" x14ac:dyDescent="0.25">
      <c r="A105" s="9">
        <v>99</v>
      </c>
      <c r="B105" s="16" t="s">
        <v>30</v>
      </c>
      <c r="C105" s="10"/>
      <c r="D105" s="28">
        <f>SUM(E105:N105)</f>
        <v>189.67</v>
      </c>
      <c r="E105" s="28">
        <v>189.67</v>
      </c>
      <c r="F105" s="28"/>
      <c r="G105" s="28"/>
      <c r="H105" s="28"/>
      <c r="I105" s="28"/>
      <c r="J105" s="28"/>
      <c r="K105" s="29"/>
      <c r="L105" s="29"/>
      <c r="M105" s="28"/>
      <c r="N105" s="28"/>
      <c r="O105" s="28"/>
      <c r="P105" s="28"/>
      <c r="Q105" s="28"/>
      <c r="R105" s="11"/>
      <c r="S105" s="14"/>
      <c r="T105" s="48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</row>
    <row r="106" spans="1:54" x14ac:dyDescent="0.25">
      <c r="A106" s="9">
        <v>100</v>
      </c>
      <c r="B106" s="16" t="s">
        <v>2</v>
      </c>
      <c r="C106" s="10"/>
      <c r="D106" s="28">
        <f>SUM(E106:N106)</f>
        <v>0</v>
      </c>
      <c r="E106" s="28">
        <v>0</v>
      </c>
      <c r="F106" s="28"/>
      <c r="G106" s="28"/>
      <c r="H106" s="28"/>
      <c r="I106" s="28"/>
      <c r="J106" s="28"/>
      <c r="K106" s="29"/>
      <c r="L106" s="29"/>
      <c r="M106" s="28"/>
      <c r="N106" s="28"/>
      <c r="O106" s="28"/>
      <c r="P106" s="28"/>
      <c r="Q106" s="28"/>
      <c r="R106" s="11"/>
      <c r="S106" s="14"/>
      <c r="T106" s="48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</row>
    <row r="107" spans="1:54" x14ac:dyDescent="0.25">
      <c r="A107" s="9">
        <v>101</v>
      </c>
      <c r="B107" s="16" t="s">
        <v>3</v>
      </c>
      <c r="C107" s="10"/>
      <c r="D107" s="28">
        <f>SUM(E107:N107)</f>
        <v>0</v>
      </c>
      <c r="E107" s="28">
        <v>0</v>
      </c>
      <c r="F107" s="28"/>
      <c r="G107" s="28"/>
      <c r="H107" s="28"/>
      <c r="I107" s="28"/>
      <c r="J107" s="28"/>
      <c r="K107" s="29"/>
      <c r="L107" s="29"/>
      <c r="M107" s="28"/>
      <c r="N107" s="28"/>
      <c r="O107" s="28"/>
      <c r="P107" s="28"/>
      <c r="Q107" s="28"/>
      <c r="R107" s="11"/>
      <c r="S107" s="14"/>
      <c r="T107" s="48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</row>
    <row r="108" spans="1:54" ht="86.25" x14ac:dyDescent="0.25">
      <c r="A108" s="18">
        <v>102</v>
      </c>
      <c r="B108" s="24" t="s">
        <v>52</v>
      </c>
      <c r="C108" s="20" t="s">
        <v>25</v>
      </c>
      <c r="D108" s="34">
        <f>D109+D110</f>
        <v>2953.634</v>
      </c>
      <c r="E108" s="32">
        <v>0</v>
      </c>
      <c r="F108" s="34">
        <f>F109+F110</f>
        <v>1723.634</v>
      </c>
      <c r="G108" s="32">
        <v>1230</v>
      </c>
      <c r="H108" s="32">
        <f t="shared" ref="H108:K108" si="44">H109+H110</f>
        <v>0</v>
      </c>
      <c r="I108" s="32">
        <f t="shared" si="44"/>
        <v>0</v>
      </c>
      <c r="J108" s="32">
        <f t="shared" si="44"/>
        <v>0</v>
      </c>
      <c r="K108" s="34">
        <f t="shared" si="44"/>
        <v>0</v>
      </c>
      <c r="L108" s="34">
        <v>0</v>
      </c>
      <c r="M108" s="32">
        <v>0</v>
      </c>
      <c r="N108" s="32">
        <v>0</v>
      </c>
      <c r="O108" s="32">
        <v>0</v>
      </c>
      <c r="P108" s="32">
        <v>0</v>
      </c>
      <c r="Q108" s="32">
        <v>0</v>
      </c>
      <c r="R108" s="21"/>
      <c r="S108" s="14"/>
      <c r="T108" s="48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</row>
    <row r="109" spans="1:54" x14ac:dyDescent="0.25">
      <c r="A109" s="9">
        <v>103</v>
      </c>
      <c r="B109" s="1" t="s">
        <v>30</v>
      </c>
      <c r="C109" s="10"/>
      <c r="D109" s="28">
        <f>SUM(E109:N109)</f>
        <v>0</v>
      </c>
      <c r="E109" s="28">
        <v>0</v>
      </c>
      <c r="F109" s="28">
        <v>0</v>
      </c>
      <c r="G109" s="28">
        <v>0</v>
      </c>
      <c r="H109" s="28"/>
      <c r="I109" s="28"/>
      <c r="J109" s="28"/>
      <c r="K109" s="29"/>
      <c r="L109" s="29"/>
      <c r="M109" s="28"/>
      <c r="N109" s="28"/>
      <c r="O109" s="28"/>
      <c r="P109" s="28"/>
      <c r="Q109" s="28"/>
      <c r="R109" s="11"/>
      <c r="S109" s="14"/>
      <c r="T109" s="48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</row>
    <row r="110" spans="1:54" x14ac:dyDescent="0.25">
      <c r="A110" s="9">
        <v>104</v>
      </c>
      <c r="B110" s="1" t="s">
        <v>2</v>
      </c>
      <c r="C110" s="10"/>
      <c r="D110" s="29">
        <f>SUM(E110:N110)</f>
        <v>2953.634</v>
      </c>
      <c r="E110" s="28"/>
      <c r="F110" s="29">
        <v>1723.634</v>
      </c>
      <c r="G110" s="28">
        <v>1230</v>
      </c>
      <c r="H110" s="28"/>
      <c r="I110" s="28"/>
      <c r="J110" s="28"/>
      <c r="K110" s="29"/>
      <c r="L110" s="29"/>
      <c r="M110" s="28"/>
      <c r="N110" s="28"/>
      <c r="O110" s="28"/>
      <c r="P110" s="28"/>
      <c r="Q110" s="28"/>
      <c r="R110" s="11"/>
    </row>
    <row r="111" spans="1:54" ht="43.5" x14ac:dyDescent="0.25">
      <c r="A111" s="18">
        <v>105</v>
      </c>
      <c r="B111" s="24" t="s">
        <v>37</v>
      </c>
      <c r="C111" s="20" t="s">
        <v>27</v>
      </c>
      <c r="D111" s="32">
        <f>E111+F111+G111+H111+I111+J111+K111</f>
        <v>54</v>
      </c>
      <c r="E111" s="32">
        <v>0</v>
      </c>
      <c r="F111" s="32">
        <f>F112</f>
        <v>54</v>
      </c>
      <c r="G111" s="32">
        <v>0</v>
      </c>
      <c r="H111" s="32">
        <v>0</v>
      </c>
      <c r="I111" s="32">
        <v>0</v>
      </c>
      <c r="J111" s="32">
        <v>0</v>
      </c>
      <c r="K111" s="34">
        <v>0</v>
      </c>
      <c r="L111" s="34">
        <v>0</v>
      </c>
      <c r="M111" s="32">
        <v>0</v>
      </c>
      <c r="N111" s="32">
        <v>0</v>
      </c>
      <c r="O111" s="32">
        <v>0</v>
      </c>
      <c r="P111" s="32">
        <v>0</v>
      </c>
      <c r="Q111" s="32">
        <v>0</v>
      </c>
      <c r="R111" s="25"/>
    </row>
    <row r="112" spans="1:54" x14ac:dyDescent="0.25">
      <c r="A112" s="9">
        <v>106</v>
      </c>
      <c r="B112" s="16" t="s">
        <v>2</v>
      </c>
      <c r="C112" s="17"/>
      <c r="D112" s="28">
        <f>SUM(E112:N112)</f>
        <v>54</v>
      </c>
      <c r="E112" s="28"/>
      <c r="F112" s="28">
        <v>54</v>
      </c>
      <c r="G112" s="28"/>
      <c r="H112" s="28"/>
      <c r="I112" s="28"/>
      <c r="J112" s="28"/>
      <c r="K112" s="29"/>
      <c r="L112" s="29"/>
      <c r="M112" s="28"/>
      <c r="N112" s="28"/>
      <c r="O112" s="28"/>
      <c r="P112" s="28"/>
      <c r="Q112" s="28"/>
      <c r="R112" s="2"/>
    </row>
    <row r="113" spans="1:18" ht="114" x14ac:dyDescent="0.25">
      <c r="A113" s="18">
        <v>107</v>
      </c>
      <c r="B113" s="19" t="s">
        <v>53</v>
      </c>
      <c r="C113" s="20" t="s">
        <v>28</v>
      </c>
      <c r="D113" s="32">
        <f>D118+D117+D115</f>
        <v>301507.14242000005</v>
      </c>
      <c r="E113" s="32">
        <f>E114+E116+E118</f>
        <v>0</v>
      </c>
      <c r="F113" s="32">
        <f>F114+F116+F118</f>
        <v>0</v>
      </c>
      <c r="G113" s="32">
        <f>G114+G116+G118</f>
        <v>0</v>
      </c>
      <c r="H113" s="32">
        <f>H117+H116+H115+H114</f>
        <v>132666.87</v>
      </c>
      <c r="I113" s="34">
        <f>I115+I116+I117+I118</f>
        <v>29804.272420000001</v>
      </c>
      <c r="J113" s="32">
        <f>J114+J116+J118</f>
        <v>0</v>
      </c>
      <c r="K113" s="34">
        <f>K114+K116+K118</f>
        <v>0</v>
      </c>
      <c r="L113" s="34">
        <f>L115+L117+L118</f>
        <v>95944</v>
      </c>
      <c r="M113" s="34">
        <f t="shared" ref="M113:N113" si="45">M115+M117+M118</f>
        <v>42092</v>
      </c>
      <c r="N113" s="34">
        <f t="shared" si="45"/>
        <v>0</v>
      </c>
      <c r="O113" s="32">
        <v>0</v>
      </c>
      <c r="P113" s="32">
        <v>0</v>
      </c>
      <c r="Q113" s="32">
        <v>0</v>
      </c>
      <c r="R113" s="21" t="s">
        <v>32</v>
      </c>
    </row>
    <row r="114" spans="1:18" hidden="1" x14ac:dyDescent="0.25">
      <c r="A114" s="9">
        <v>108</v>
      </c>
      <c r="B114" s="1" t="s">
        <v>62</v>
      </c>
      <c r="C114" s="10"/>
      <c r="D114" s="28">
        <f>SUM(E114:N114)</f>
        <v>0</v>
      </c>
      <c r="E114" s="28"/>
      <c r="F114" s="28"/>
      <c r="G114" s="28"/>
      <c r="H114" s="28"/>
      <c r="I114" s="28">
        <f>I120</f>
        <v>0</v>
      </c>
      <c r="J114" s="28"/>
      <c r="K114" s="29"/>
      <c r="L114" s="29"/>
      <c r="M114" s="28"/>
      <c r="N114" s="28"/>
      <c r="O114" s="28"/>
      <c r="P114" s="28"/>
      <c r="Q114" s="28"/>
      <c r="R114" s="11"/>
    </row>
    <row r="115" spans="1:18" x14ac:dyDescent="0.25">
      <c r="A115" s="9">
        <v>109</v>
      </c>
      <c r="B115" s="1" t="s">
        <v>30</v>
      </c>
      <c r="C115" s="10"/>
      <c r="D115" s="28">
        <f>SUM(E115:N115)</f>
        <v>161146.79999999999</v>
      </c>
      <c r="E115" s="28"/>
      <c r="F115" s="28"/>
      <c r="G115" s="28"/>
      <c r="H115" s="28">
        <v>70000</v>
      </c>
      <c r="I115" s="28"/>
      <c r="J115" s="28"/>
      <c r="K115" s="29"/>
      <c r="L115" s="29">
        <f>L125</f>
        <v>91146.8</v>
      </c>
      <c r="M115" s="28">
        <f>M125</f>
        <v>0</v>
      </c>
      <c r="N115" s="28"/>
      <c r="O115" s="28"/>
      <c r="P115" s="28"/>
      <c r="Q115" s="28"/>
      <c r="R115" s="11"/>
    </row>
    <row r="116" spans="1:18" ht="28.5" hidden="1" x14ac:dyDescent="0.25">
      <c r="A116" s="9">
        <v>110</v>
      </c>
      <c r="B116" s="1" t="s">
        <v>61</v>
      </c>
      <c r="C116" s="10"/>
      <c r="D116" s="28">
        <f>SUM(E116:N116)</f>
        <v>0</v>
      </c>
      <c r="E116" s="28"/>
      <c r="F116" s="28"/>
      <c r="G116" s="28"/>
      <c r="H116" s="28"/>
      <c r="I116" s="33"/>
      <c r="J116" s="28"/>
      <c r="K116" s="29"/>
      <c r="L116" s="29"/>
      <c r="M116" s="28"/>
      <c r="N116" s="28"/>
      <c r="O116" s="28"/>
      <c r="P116" s="28"/>
      <c r="Q116" s="28"/>
      <c r="R116" s="11"/>
    </row>
    <row r="117" spans="1:18" x14ac:dyDescent="0.25">
      <c r="A117" s="9">
        <v>111</v>
      </c>
      <c r="B117" s="1" t="s">
        <v>2</v>
      </c>
      <c r="C117" s="10"/>
      <c r="D117" s="28">
        <f>SUM(E117:N117)</f>
        <v>134111.42242000002</v>
      </c>
      <c r="E117" s="28"/>
      <c r="F117" s="28"/>
      <c r="G117" s="28"/>
      <c r="H117" s="28">
        <v>62666.87</v>
      </c>
      <c r="I117" s="29">
        <f>I122</f>
        <v>26555.352419999999</v>
      </c>
      <c r="J117" s="28"/>
      <c r="K117" s="29"/>
      <c r="L117" s="29">
        <f>L126</f>
        <v>4797.2</v>
      </c>
      <c r="M117" s="28">
        <f>M126</f>
        <v>40092</v>
      </c>
      <c r="N117" s="28"/>
      <c r="O117" s="28"/>
      <c r="P117" s="28"/>
      <c r="Q117" s="28"/>
      <c r="R117" s="11"/>
    </row>
    <row r="118" spans="1:18" x14ac:dyDescent="0.25">
      <c r="A118" s="9">
        <v>112</v>
      </c>
      <c r="B118" s="1" t="s">
        <v>3</v>
      </c>
      <c r="C118" s="10"/>
      <c r="D118" s="28">
        <f>SUM(E118:N118)</f>
        <v>6248.92</v>
      </c>
      <c r="E118" s="28"/>
      <c r="F118" s="28"/>
      <c r="G118" s="28"/>
      <c r="H118" s="28">
        <v>1000</v>
      </c>
      <c r="I118" s="28">
        <f>I123</f>
        <v>3248.92</v>
      </c>
      <c r="J118" s="28"/>
      <c r="K118" s="29"/>
      <c r="L118" s="29"/>
      <c r="M118" s="28">
        <f>M127</f>
        <v>2000</v>
      </c>
      <c r="N118" s="28"/>
      <c r="O118" s="28"/>
      <c r="P118" s="28"/>
      <c r="Q118" s="28"/>
      <c r="R118" s="11"/>
    </row>
    <row r="119" spans="1:18" ht="99.75" x14ac:dyDescent="0.25">
      <c r="A119" s="9">
        <v>113</v>
      </c>
      <c r="B119" s="1" t="s">
        <v>38</v>
      </c>
      <c r="C119" s="13"/>
      <c r="D119" s="28">
        <f>E119+F119+G119+H119+I119+J119+K119+L119+N119</f>
        <v>163291.4436</v>
      </c>
      <c r="E119" s="28">
        <f>E120+E121</f>
        <v>0</v>
      </c>
      <c r="F119" s="28">
        <f>F120+F121</f>
        <v>0</v>
      </c>
      <c r="G119" s="28">
        <f>G120+G121</f>
        <v>0</v>
      </c>
      <c r="H119" s="28">
        <f>H120+H121+H122+H123</f>
        <v>133487.17118</v>
      </c>
      <c r="I119" s="28">
        <f>I120+I121+I122+I123</f>
        <v>29804.272420000001</v>
      </c>
      <c r="J119" s="28">
        <f>J120+J121</f>
        <v>0</v>
      </c>
      <c r="K119" s="29">
        <f>K120+K121</f>
        <v>0</v>
      </c>
      <c r="L119" s="29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11" t="s">
        <v>32</v>
      </c>
    </row>
    <row r="120" spans="1:18" x14ac:dyDescent="0.25">
      <c r="A120" s="9">
        <v>114</v>
      </c>
      <c r="B120" s="1" t="s">
        <v>30</v>
      </c>
      <c r="C120" s="10"/>
      <c r="D120" s="28">
        <f>H120</f>
        <v>70000</v>
      </c>
      <c r="E120" s="28"/>
      <c r="F120" s="28"/>
      <c r="G120" s="28"/>
      <c r="H120" s="28">
        <v>70000</v>
      </c>
      <c r="I120" s="28"/>
      <c r="J120" s="28"/>
      <c r="K120" s="29"/>
      <c r="L120" s="29"/>
      <c r="M120" s="28"/>
      <c r="N120" s="28"/>
      <c r="O120" s="28"/>
      <c r="P120" s="28"/>
      <c r="Q120" s="28"/>
      <c r="R120" s="11"/>
    </row>
    <row r="121" spans="1:18" ht="28.5" hidden="1" x14ac:dyDescent="0.25">
      <c r="A121" s="9">
        <v>115</v>
      </c>
      <c r="B121" s="1" t="s">
        <v>61</v>
      </c>
      <c r="C121" s="10"/>
      <c r="D121" s="28">
        <f t="shared" ref="D121:D122" si="46">SUM(E121:N121)</f>
        <v>0</v>
      </c>
      <c r="E121" s="28"/>
      <c r="F121" s="28"/>
      <c r="G121" s="28"/>
      <c r="H121" s="28"/>
      <c r="I121" s="29"/>
      <c r="J121" s="28"/>
      <c r="K121" s="29"/>
      <c r="L121" s="29"/>
      <c r="M121" s="28"/>
      <c r="N121" s="28"/>
      <c r="O121" s="28"/>
      <c r="P121" s="28"/>
      <c r="Q121" s="28"/>
      <c r="R121" s="11"/>
    </row>
    <row r="122" spans="1:18" x14ac:dyDescent="0.25">
      <c r="A122" s="9">
        <v>116</v>
      </c>
      <c r="B122" s="1" t="s">
        <v>63</v>
      </c>
      <c r="C122" s="10"/>
      <c r="D122" s="28">
        <f t="shared" si="46"/>
        <v>89042.523599999986</v>
      </c>
      <c r="E122" s="28"/>
      <c r="F122" s="28"/>
      <c r="G122" s="28"/>
      <c r="H122" s="28">
        <f>144843.80388-70000-11129.5-227.1327-1000</f>
        <v>62487.17117999999</v>
      </c>
      <c r="I122" s="29">
        <v>26555.352419999999</v>
      </c>
      <c r="J122" s="28"/>
      <c r="K122" s="29"/>
      <c r="L122" s="29"/>
      <c r="M122" s="28"/>
      <c r="N122" s="28"/>
      <c r="O122" s="28"/>
      <c r="P122" s="28"/>
      <c r="Q122" s="28"/>
      <c r="R122" s="11"/>
    </row>
    <row r="123" spans="1:18" x14ac:dyDescent="0.25">
      <c r="A123" s="9">
        <v>117</v>
      </c>
      <c r="B123" s="61" t="s">
        <v>3</v>
      </c>
      <c r="C123" s="62"/>
      <c r="D123" s="63">
        <f>I123+H123</f>
        <v>4248.92</v>
      </c>
      <c r="E123" s="63"/>
      <c r="F123" s="63"/>
      <c r="G123" s="63"/>
      <c r="H123" s="63">
        <v>1000</v>
      </c>
      <c r="I123" s="63">
        <v>3248.92</v>
      </c>
      <c r="J123" s="63"/>
      <c r="K123" s="64"/>
      <c r="L123" s="64"/>
      <c r="M123" s="63"/>
      <c r="N123" s="63"/>
      <c r="O123" s="63"/>
      <c r="P123" s="63"/>
      <c r="Q123" s="63"/>
      <c r="R123" s="65"/>
    </row>
    <row r="124" spans="1:18" ht="74.25" customHeight="1" x14ac:dyDescent="0.25">
      <c r="A124" s="9">
        <v>118</v>
      </c>
      <c r="B124" s="1" t="s">
        <v>85</v>
      </c>
      <c r="C124" s="13"/>
      <c r="D124" s="28">
        <f>L124+M124</f>
        <v>138036</v>
      </c>
      <c r="E124" s="28"/>
      <c r="F124" s="28"/>
      <c r="G124" s="28"/>
      <c r="H124" s="28"/>
      <c r="I124" s="28"/>
      <c r="J124" s="28"/>
      <c r="K124" s="29"/>
      <c r="L124" s="68">
        <f>L125+L126+L127</f>
        <v>95944</v>
      </c>
      <c r="M124" s="68">
        <f>M125+M126+M127</f>
        <v>42092</v>
      </c>
      <c r="N124" s="28"/>
      <c r="O124" s="28"/>
      <c r="P124" s="28"/>
      <c r="Q124" s="28"/>
      <c r="R124" s="11" t="s">
        <v>32</v>
      </c>
    </row>
    <row r="125" spans="1:18" x14ac:dyDescent="0.25">
      <c r="A125" s="9">
        <v>119</v>
      </c>
      <c r="B125" s="16" t="s">
        <v>62</v>
      </c>
      <c r="C125" s="10"/>
      <c r="D125" s="28">
        <f t="shared" ref="D125:D127" si="47">L125+M125</f>
        <v>91146.8</v>
      </c>
      <c r="E125" s="28"/>
      <c r="F125" s="28"/>
      <c r="G125" s="28"/>
      <c r="H125" s="28"/>
      <c r="I125" s="28"/>
      <c r="J125" s="28"/>
      <c r="K125" s="29"/>
      <c r="L125" s="68">
        <v>91146.8</v>
      </c>
      <c r="M125" s="69"/>
      <c r="N125" s="28"/>
      <c r="O125" s="28"/>
      <c r="P125" s="28"/>
      <c r="Q125" s="28"/>
      <c r="R125" s="11"/>
    </row>
    <row r="126" spans="1:18" x14ac:dyDescent="0.25">
      <c r="A126" s="9">
        <v>121</v>
      </c>
      <c r="B126" s="1" t="s">
        <v>2</v>
      </c>
      <c r="C126" s="10"/>
      <c r="D126" s="28">
        <f t="shared" si="47"/>
        <v>44889.2</v>
      </c>
      <c r="E126" s="28"/>
      <c r="F126" s="28"/>
      <c r="G126" s="28"/>
      <c r="H126" s="28"/>
      <c r="I126" s="28"/>
      <c r="J126" s="28"/>
      <c r="K126" s="29"/>
      <c r="L126" s="68">
        <v>4797.2</v>
      </c>
      <c r="M126" s="69">
        <v>40092</v>
      </c>
      <c r="N126" s="28"/>
      <c r="O126" s="28"/>
      <c r="P126" s="28"/>
      <c r="Q126" s="28"/>
      <c r="R126" s="11"/>
    </row>
    <row r="127" spans="1:18" x14ac:dyDescent="0.25">
      <c r="A127" s="9">
        <v>123</v>
      </c>
      <c r="B127" s="1" t="s">
        <v>3</v>
      </c>
      <c r="C127" s="10"/>
      <c r="D127" s="28">
        <f t="shared" si="47"/>
        <v>2000</v>
      </c>
      <c r="E127" s="28"/>
      <c r="F127" s="28"/>
      <c r="G127" s="28"/>
      <c r="H127" s="28"/>
      <c r="I127" s="28"/>
      <c r="J127" s="28"/>
      <c r="K127" s="29"/>
      <c r="L127" s="29"/>
      <c r="M127" s="69">
        <v>2000</v>
      </c>
      <c r="N127" s="28"/>
      <c r="O127" s="28"/>
      <c r="P127" s="28"/>
      <c r="Q127" s="28"/>
      <c r="R127" s="11"/>
    </row>
    <row r="128" spans="1:18" ht="89.25" x14ac:dyDescent="0.25">
      <c r="A128" s="56">
        <v>124</v>
      </c>
      <c r="B128" s="59" t="s">
        <v>65</v>
      </c>
      <c r="C128" s="57" t="s">
        <v>28</v>
      </c>
      <c r="D128" s="52">
        <f>I128+J128+K128</f>
        <v>37430.400000000001</v>
      </c>
      <c r="E128" s="52"/>
      <c r="F128" s="52"/>
      <c r="G128" s="52"/>
      <c r="H128" s="52"/>
      <c r="I128" s="53">
        <v>795.524</v>
      </c>
      <c r="J128" s="54">
        <f>J129</f>
        <v>10853.465</v>
      </c>
      <c r="K128" s="53">
        <f>K129+K130</f>
        <v>25781.411</v>
      </c>
      <c r="L128" s="53"/>
      <c r="M128" s="52"/>
      <c r="N128" s="52"/>
      <c r="O128" s="52"/>
      <c r="P128" s="52"/>
      <c r="Q128" s="52"/>
      <c r="R128" s="55" t="s">
        <v>32</v>
      </c>
    </row>
    <row r="129" spans="1:20" x14ac:dyDescent="0.25">
      <c r="A129" s="9">
        <v>125</v>
      </c>
      <c r="B129" s="58" t="s">
        <v>63</v>
      </c>
      <c r="C129" s="10"/>
      <c r="D129" s="28">
        <f>I129+J129+K129</f>
        <v>32274.118000000002</v>
      </c>
      <c r="E129" s="28"/>
      <c r="F129" s="28"/>
      <c r="G129" s="28"/>
      <c r="H129" s="28"/>
      <c r="I129" s="29">
        <v>795.524</v>
      </c>
      <c r="J129" s="40">
        <v>10853.465</v>
      </c>
      <c r="K129" s="68">
        <v>20625.129000000001</v>
      </c>
      <c r="L129" s="68">
        <v>22800</v>
      </c>
      <c r="M129" s="28"/>
      <c r="N129" s="28"/>
      <c r="O129" s="28"/>
      <c r="P129" s="28"/>
      <c r="Q129" s="28"/>
      <c r="R129" s="11"/>
    </row>
    <row r="130" spans="1:20" x14ac:dyDescent="0.25">
      <c r="A130" s="9">
        <v>126</v>
      </c>
      <c r="B130" s="1" t="s">
        <v>72</v>
      </c>
      <c r="C130" s="10"/>
      <c r="D130" s="28">
        <f>K130</f>
        <v>5156.2820000000002</v>
      </c>
      <c r="E130" s="28"/>
      <c r="F130" s="28"/>
      <c r="G130" s="28"/>
      <c r="H130" s="28"/>
      <c r="I130" s="29"/>
      <c r="J130" s="40"/>
      <c r="K130" s="68">
        <v>5156.2820000000002</v>
      </c>
      <c r="L130" s="68">
        <v>0</v>
      </c>
      <c r="M130" s="28"/>
      <c r="N130" s="28"/>
      <c r="O130" s="28"/>
      <c r="P130" s="28"/>
      <c r="Q130" s="28"/>
      <c r="R130" s="11"/>
    </row>
    <row r="131" spans="1:20" ht="171.75" x14ac:dyDescent="0.25">
      <c r="A131" s="18">
        <v>127</v>
      </c>
      <c r="B131" s="24" t="s">
        <v>59</v>
      </c>
      <c r="C131" s="19" t="s">
        <v>28</v>
      </c>
      <c r="D131" s="32">
        <f>D133</f>
        <v>600</v>
      </c>
      <c r="E131" s="32"/>
      <c r="F131" s="32"/>
      <c r="G131" s="32"/>
      <c r="H131" s="32"/>
      <c r="I131" s="32">
        <f>I133</f>
        <v>600</v>
      </c>
      <c r="J131" s="32"/>
      <c r="K131" s="34"/>
      <c r="L131" s="34"/>
      <c r="M131" s="32"/>
      <c r="N131" s="32"/>
      <c r="O131" s="32"/>
      <c r="P131" s="32"/>
      <c r="Q131" s="32"/>
      <c r="R131" s="25"/>
    </row>
    <row r="132" spans="1:20" ht="114" x14ac:dyDescent="0.25">
      <c r="A132" s="9">
        <v>128</v>
      </c>
      <c r="B132" s="42" t="s">
        <v>60</v>
      </c>
      <c r="C132" s="1"/>
      <c r="D132" s="37">
        <v>600</v>
      </c>
      <c r="E132" s="37"/>
      <c r="F132" s="37"/>
      <c r="G132" s="37"/>
      <c r="H132" s="37"/>
      <c r="I132" s="37">
        <v>600</v>
      </c>
      <c r="J132" s="37"/>
      <c r="K132" s="44"/>
      <c r="L132" s="44"/>
      <c r="M132" s="37"/>
      <c r="N132" s="37"/>
      <c r="O132" s="37"/>
      <c r="P132" s="37"/>
      <c r="Q132" s="37"/>
      <c r="R132" s="26"/>
      <c r="T132" s="51"/>
    </row>
    <row r="133" spans="1:20" x14ac:dyDescent="0.25">
      <c r="A133" s="9">
        <v>129</v>
      </c>
      <c r="B133" s="16" t="s">
        <v>30</v>
      </c>
      <c r="C133" s="1"/>
      <c r="D133" s="37">
        <v>600</v>
      </c>
      <c r="E133" s="37"/>
      <c r="F133" s="37"/>
      <c r="G133" s="37"/>
      <c r="H133" s="37"/>
      <c r="I133" s="37">
        <v>600</v>
      </c>
      <c r="J133" s="37"/>
      <c r="K133" s="44"/>
      <c r="L133" s="44"/>
      <c r="M133" s="37"/>
      <c r="N133" s="37"/>
      <c r="O133" s="37"/>
      <c r="P133" s="37"/>
      <c r="Q133" s="37"/>
      <c r="R133" s="26"/>
    </row>
    <row r="134" spans="1:20" ht="86.25" customHeight="1" x14ac:dyDescent="0.25">
      <c r="A134" s="18">
        <v>130</v>
      </c>
      <c r="B134" s="24" t="s">
        <v>82</v>
      </c>
      <c r="C134" s="19" t="s">
        <v>28</v>
      </c>
      <c r="D134" s="38">
        <f>D135</f>
        <v>3381.1819999999998</v>
      </c>
      <c r="E134" s="38"/>
      <c r="F134" s="38"/>
      <c r="G134" s="38"/>
      <c r="H134" s="38"/>
      <c r="I134" s="38"/>
      <c r="J134" s="38"/>
      <c r="K134" s="45">
        <f>K135</f>
        <v>3381.1819999999998</v>
      </c>
      <c r="L134" s="45"/>
      <c r="M134" s="38"/>
      <c r="N134" s="38"/>
      <c r="O134" s="38"/>
      <c r="P134" s="38"/>
      <c r="Q134" s="38"/>
      <c r="R134" s="38" t="s">
        <v>71</v>
      </c>
    </row>
    <row r="135" spans="1:20" x14ac:dyDescent="0.25">
      <c r="A135" s="9">
        <v>131</v>
      </c>
      <c r="B135" s="16" t="s">
        <v>63</v>
      </c>
      <c r="C135" s="1"/>
      <c r="D135" s="37">
        <f>K135</f>
        <v>3381.1819999999998</v>
      </c>
      <c r="E135" s="37"/>
      <c r="F135" s="37"/>
      <c r="G135" s="37"/>
      <c r="H135" s="37"/>
      <c r="I135" s="28"/>
      <c r="J135" s="37"/>
      <c r="K135" s="67">
        <v>3381.1819999999998</v>
      </c>
      <c r="L135" s="44"/>
      <c r="M135" s="37"/>
      <c r="N135" s="37"/>
      <c r="O135" s="37"/>
      <c r="P135" s="37"/>
      <c r="Q135" s="37"/>
      <c r="R135" s="26"/>
    </row>
    <row r="136" spans="1:20" ht="60.75" customHeight="1" x14ac:dyDescent="0.25">
      <c r="A136" s="18">
        <v>132</v>
      </c>
      <c r="B136" s="19" t="s">
        <v>83</v>
      </c>
      <c r="C136" s="19" t="s">
        <v>28</v>
      </c>
      <c r="D136" s="38">
        <f>L136</f>
        <v>54800</v>
      </c>
      <c r="E136" s="38"/>
      <c r="F136" s="38"/>
      <c r="G136" s="38"/>
      <c r="H136" s="38"/>
      <c r="I136" s="32"/>
      <c r="J136" s="38"/>
      <c r="K136" s="45"/>
      <c r="L136" s="45">
        <f>L137+L138</f>
        <v>54800</v>
      </c>
      <c r="M136" s="38"/>
      <c r="N136" s="38"/>
      <c r="O136" s="38"/>
      <c r="P136" s="38"/>
      <c r="Q136" s="38"/>
      <c r="R136" s="38" t="s">
        <v>32</v>
      </c>
    </row>
    <row r="137" spans="1:20" x14ac:dyDescent="0.25">
      <c r="A137" s="9">
        <v>133</v>
      </c>
      <c r="B137" s="1" t="s">
        <v>30</v>
      </c>
      <c r="C137" s="1"/>
      <c r="D137" s="37">
        <f t="shared" ref="D137:D138" si="48">L137</f>
        <v>30000</v>
      </c>
      <c r="E137" s="37"/>
      <c r="F137" s="37"/>
      <c r="G137" s="37"/>
      <c r="H137" s="37"/>
      <c r="I137" s="28"/>
      <c r="J137" s="37"/>
      <c r="K137" s="44"/>
      <c r="L137" s="67">
        <f>L140</f>
        <v>30000</v>
      </c>
      <c r="M137" s="37"/>
      <c r="N137" s="37"/>
      <c r="O137" s="37"/>
      <c r="P137" s="37"/>
      <c r="Q137" s="37"/>
      <c r="R137" s="26"/>
    </row>
    <row r="138" spans="1:20" x14ac:dyDescent="0.25">
      <c r="A138" s="9">
        <v>134</v>
      </c>
      <c r="B138" s="1" t="s">
        <v>2</v>
      </c>
      <c r="C138" s="1"/>
      <c r="D138" s="37">
        <f t="shared" si="48"/>
        <v>24800</v>
      </c>
      <c r="E138" s="37"/>
      <c r="F138" s="37"/>
      <c r="G138" s="37"/>
      <c r="H138" s="37"/>
      <c r="I138" s="28"/>
      <c r="J138" s="37"/>
      <c r="K138" s="44"/>
      <c r="L138" s="67">
        <f>L141</f>
        <v>24800</v>
      </c>
      <c r="M138" s="37"/>
      <c r="N138" s="37"/>
      <c r="O138" s="37"/>
      <c r="P138" s="37"/>
      <c r="Q138" s="37"/>
      <c r="R138" s="26"/>
    </row>
    <row r="139" spans="1:20" ht="99.75" x14ac:dyDescent="0.25">
      <c r="A139" s="9">
        <v>135</v>
      </c>
      <c r="B139" s="60" t="s">
        <v>86</v>
      </c>
      <c r="C139" s="1"/>
      <c r="D139" s="37">
        <f>L139</f>
        <v>54800</v>
      </c>
      <c r="E139" s="37"/>
      <c r="F139" s="37"/>
      <c r="G139" s="37"/>
      <c r="H139" s="37"/>
      <c r="I139" s="28"/>
      <c r="J139" s="37"/>
      <c r="K139" s="44"/>
      <c r="L139" s="67">
        <f>L140+L141</f>
        <v>54800</v>
      </c>
      <c r="M139" s="37"/>
      <c r="N139" s="37"/>
      <c r="O139" s="37"/>
      <c r="P139" s="37"/>
      <c r="Q139" s="37"/>
      <c r="R139" s="26"/>
    </row>
    <row r="140" spans="1:20" x14ac:dyDescent="0.25">
      <c r="A140" s="9">
        <v>136</v>
      </c>
      <c r="B140" s="1" t="s">
        <v>30</v>
      </c>
      <c r="C140" s="1"/>
      <c r="D140" s="37">
        <f>L140</f>
        <v>30000</v>
      </c>
      <c r="E140" s="37"/>
      <c r="F140" s="37"/>
      <c r="G140" s="37"/>
      <c r="H140" s="37"/>
      <c r="I140" s="28"/>
      <c r="J140" s="37"/>
      <c r="K140" s="44"/>
      <c r="L140" s="67">
        <v>30000</v>
      </c>
      <c r="M140" s="37"/>
      <c r="N140" s="37"/>
      <c r="O140" s="37"/>
      <c r="P140" s="37"/>
      <c r="Q140" s="37"/>
      <c r="R140" s="26"/>
    </row>
    <row r="141" spans="1:20" x14ac:dyDescent="0.25">
      <c r="A141" s="9">
        <v>137</v>
      </c>
      <c r="B141" s="1" t="s">
        <v>2</v>
      </c>
      <c r="C141" s="1"/>
      <c r="D141" s="37">
        <f>L141</f>
        <v>24800</v>
      </c>
      <c r="E141" s="37"/>
      <c r="F141" s="37"/>
      <c r="G141" s="37"/>
      <c r="H141" s="37"/>
      <c r="I141" s="28"/>
      <c r="J141" s="37"/>
      <c r="K141" s="44"/>
      <c r="L141" s="67">
        <f>1578.95+19501.05+3720</f>
        <v>24800</v>
      </c>
      <c r="M141" s="37"/>
      <c r="N141" s="37"/>
      <c r="O141" s="37"/>
      <c r="P141" s="37"/>
      <c r="Q141" s="37"/>
      <c r="R141" s="26"/>
    </row>
    <row r="142" spans="1:20" ht="25.5" customHeight="1" x14ac:dyDescent="0.25">
      <c r="A142" s="3"/>
      <c r="B142" s="70" t="s">
        <v>26</v>
      </c>
      <c r="C142" s="70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</row>
    <row r="143" spans="1:20" x14ac:dyDescent="0.25">
      <c r="A143" s="3"/>
      <c r="B143" s="70" t="s">
        <v>76</v>
      </c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</row>
    <row r="144" spans="1:20" x14ac:dyDescent="0.25">
      <c r="A144" s="3"/>
      <c r="B144" s="70" t="s">
        <v>77</v>
      </c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</row>
    <row r="145" spans="2:18" x14ac:dyDescent="0.25">
      <c r="B145" s="70" t="s">
        <v>78</v>
      </c>
      <c r="C145" s="70"/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</row>
  </sheetData>
  <mergeCells count="11">
    <mergeCell ref="B142:R142"/>
    <mergeCell ref="B143:R143"/>
    <mergeCell ref="B144:R144"/>
    <mergeCell ref="B145:R145"/>
    <mergeCell ref="I1:R1"/>
    <mergeCell ref="A2:R2"/>
    <mergeCell ref="A4:A5"/>
    <mergeCell ref="B4:B5"/>
    <mergeCell ref="C4:C5"/>
    <mergeCell ref="D4:Q4"/>
    <mergeCell ref="R4:R5"/>
  </mergeCells>
  <pageMargins left="0.7" right="0.7" top="0.75" bottom="0.75" header="0.3" footer="0.3"/>
  <pageSetup paperSize="9" scale="4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2025-03-07T05:46:18Z</dcterms:modified>
</cp:coreProperties>
</file>